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8" yWindow="-108" windowWidth="20736" windowHeight="11760" activeTab="1"/>
  </bookViews>
  <sheets>
    <sheet name="Результаты" sheetId="1" r:id="rId1"/>
    <sheet name="итог командный" sheetId="2" r:id="rId2"/>
    <sheet name=" личка девушки" sheetId="3" r:id="rId3"/>
    <sheet name="личка юноши" sheetId="4" r:id="rId4"/>
    <sheet name="грамоты" sheetId="5" r:id="rId5"/>
  </sheets>
  <definedNames>
    <definedName name="_xlnm._FilterDatabase" localSheetId="2" hidden="1">' личка девушки'!$A$4:$K$4</definedName>
    <definedName name="_xlnm._FilterDatabase" localSheetId="1" hidden="1">'итог командный'!$A$4:$AW$4</definedName>
    <definedName name="_xlnm._FilterDatabase" localSheetId="3" hidden="1">'личка юноши'!$A$4:$K$4</definedName>
    <definedName name="_xlnm._FilterDatabase" localSheetId="0" hidden="1">Результаты!$A$4:$R$4</definedName>
    <definedName name="_xlnm.Print_Area" localSheetId="4">грамоты!$A$1:$I$68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H7" i="2" l="1"/>
  <c r="V10" i="2"/>
  <c r="V7" i="2"/>
  <c r="V8" i="2"/>
  <c r="V6" i="2"/>
  <c r="V5" i="2"/>
  <c r="V9" i="2"/>
  <c r="P5" i="2"/>
  <c r="P6" i="2"/>
  <c r="P8" i="2"/>
  <c r="P7" i="2"/>
  <c r="P10" i="2"/>
  <c r="P9" i="2"/>
  <c r="AP5" i="2" l="1"/>
  <c r="AP6" i="2"/>
  <c r="AP8" i="2"/>
  <c r="AP7" i="2"/>
  <c r="AP10" i="2"/>
  <c r="AP9" i="2"/>
  <c r="AV10" i="2" l="1"/>
  <c r="AV7" i="2"/>
  <c r="AV8" i="2"/>
  <c r="AV6" i="2"/>
  <c r="AV5" i="2"/>
  <c r="AV9" i="2"/>
  <c r="AR10" i="2"/>
  <c r="AR7" i="2"/>
  <c r="AR8" i="2"/>
  <c r="AR6" i="2"/>
  <c r="AR5" i="2"/>
  <c r="AR9" i="2"/>
  <c r="T5" i="2"/>
  <c r="T6" i="2"/>
  <c r="T8" i="2"/>
  <c r="T7" i="2"/>
  <c r="T10" i="2"/>
  <c r="T9" i="2"/>
  <c r="C42" i="5"/>
  <c r="C1" i="5"/>
  <c r="N5" i="2"/>
  <c r="N6" i="2"/>
  <c r="N8" i="2"/>
  <c r="N7" i="2"/>
  <c r="N10" i="2"/>
  <c r="N9" i="2"/>
  <c r="J12" i="4" l="1"/>
  <c r="G12" i="4"/>
  <c r="F12" i="4"/>
  <c r="E12" i="4"/>
  <c r="D12" i="4"/>
  <c r="C12" i="4"/>
  <c r="AH10" i="2" l="1"/>
  <c r="AH8" i="2"/>
  <c r="AH6" i="2"/>
  <c r="AH5" i="2"/>
  <c r="AH9" i="2"/>
  <c r="L10" i="2"/>
  <c r="L7" i="2"/>
  <c r="L8" i="2"/>
  <c r="L6" i="2"/>
  <c r="L5" i="2"/>
  <c r="L9" i="2"/>
  <c r="J13" i="4"/>
  <c r="J5" i="4"/>
  <c r="J10" i="4"/>
  <c r="J14" i="4"/>
  <c r="J11" i="4"/>
  <c r="J18" i="4"/>
  <c r="J21" i="4"/>
  <c r="J16" i="4"/>
  <c r="J22" i="4"/>
  <c r="J7" i="4"/>
  <c r="J17" i="4"/>
  <c r="J9" i="4"/>
  <c r="J19" i="4"/>
  <c r="J20" i="4"/>
  <c r="J15" i="4"/>
  <c r="J8" i="4"/>
  <c r="J6" i="4"/>
  <c r="G13" i="4"/>
  <c r="G5" i="4"/>
  <c r="G10" i="4"/>
  <c r="G14" i="4"/>
  <c r="G11" i="4"/>
  <c r="G18" i="4"/>
  <c r="G21" i="4"/>
  <c r="G16" i="4"/>
  <c r="G22" i="4"/>
  <c r="G7" i="4"/>
  <c r="G17" i="4"/>
  <c r="G9" i="4"/>
  <c r="G19" i="4"/>
  <c r="G20" i="4"/>
  <c r="G15" i="4"/>
  <c r="G8" i="4"/>
  <c r="G6" i="4"/>
  <c r="F13" i="4"/>
  <c r="F5" i="4"/>
  <c r="F10" i="4"/>
  <c r="F14" i="4"/>
  <c r="F11" i="4"/>
  <c r="F18" i="4"/>
  <c r="F21" i="4"/>
  <c r="F16" i="4"/>
  <c r="F22" i="4"/>
  <c r="F7" i="4"/>
  <c r="F17" i="4"/>
  <c r="F9" i="4"/>
  <c r="F19" i="4"/>
  <c r="F20" i="4"/>
  <c r="F15" i="4"/>
  <c r="F8" i="4"/>
  <c r="F6" i="4"/>
  <c r="E13" i="4"/>
  <c r="E5" i="4"/>
  <c r="E10" i="4"/>
  <c r="E14" i="4"/>
  <c r="E11" i="4"/>
  <c r="E18" i="4"/>
  <c r="E21" i="4"/>
  <c r="E16" i="4"/>
  <c r="E22" i="4"/>
  <c r="E7" i="4"/>
  <c r="E17" i="4"/>
  <c r="E9" i="4"/>
  <c r="E19" i="4"/>
  <c r="E20" i="4"/>
  <c r="E15" i="4"/>
  <c r="E8" i="4"/>
  <c r="E6" i="4"/>
  <c r="J7" i="3"/>
  <c r="J6" i="3"/>
  <c r="J8" i="3"/>
  <c r="J5" i="3"/>
  <c r="J9" i="3"/>
  <c r="J10" i="3"/>
  <c r="G7" i="3"/>
  <c r="G6" i="3"/>
  <c r="G8" i="3"/>
  <c r="G5" i="3"/>
  <c r="G9" i="3"/>
  <c r="G10" i="3"/>
  <c r="F7" i="3"/>
  <c r="F6" i="3"/>
  <c r="F8" i="3"/>
  <c r="F5" i="3"/>
  <c r="F9" i="3"/>
  <c r="F10" i="3"/>
  <c r="E7" i="3"/>
  <c r="E6" i="3"/>
  <c r="E8" i="3"/>
  <c r="E5" i="3"/>
  <c r="E9" i="3"/>
  <c r="E10" i="3"/>
  <c r="AD5" i="2"/>
  <c r="AD6" i="2"/>
  <c r="AD8" i="2"/>
  <c r="AD7" i="2"/>
  <c r="AD10" i="2"/>
  <c r="AD9" i="2"/>
  <c r="Z5" i="2"/>
  <c r="Z6" i="2"/>
  <c r="Z8" i="2"/>
  <c r="Z7" i="2"/>
  <c r="Z10" i="2"/>
  <c r="Z9" i="2"/>
  <c r="R5" i="2"/>
  <c r="R6" i="2"/>
  <c r="R8" i="2"/>
  <c r="R7" i="2"/>
  <c r="R10" i="2"/>
  <c r="R9" i="2"/>
  <c r="J5" i="2"/>
  <c r="J6" i="2"/>
  <c r="J8" i="2"/>
  <c r="J7" i="2"/>
  <c r="J10" i="2"/>
  <c r="J9" i="2"/>
  <c r="H5" i="2"/>
  <c r="H6" i="2"/>
  <c r="H8" i="2"/>
  <c r="H7" i="2"/>
  <c r="H10" i="2"/>
  <c r="H9" i="2"/>
  <c r="E5" i="2"/>
  <c r="E6" i="2"/>
  <c r="E8" i="2"/>
  <c r="E7" i="2"/>
  <c r="E10" i="2"/>
  <c r="E9" i="2"/>
  <c r="D5" i="2"/>
  <c r="D6" i="2"/>
  <c r="D8" i="2"/>
  <c r="D7" i="2"/>
  <c r="D10" i="2"/>
  <c r="D9" i="2"/>
  <c r="H8" i="3" l="1"/>
  <c r="H20" i="4"/>
  <c r="H15" i="4"/>
  <c r="H19" i="4"/>
  <c r="H11" i="4"/>
  <c r="H21" i="4"/>
  <c r="H9" i="4"/>
  <c r="H5" i="4"/>
  <c r="H8" i="4"/>
  <c r="H16" i="4"/>
  <c r="H13" i="4"/>
  <c r="H17" i="4"/>
  <c r="H7" i="4"/>
  <c r="H12" i="4"/>
  <c r="H14" i="4"/>
  <c r="H10" i="4"/>
  <c r="H18" i="4"/>
  <c r="H22" i="4"/>
  <c r="H7" i="3"/>
  <c r="H9" i="3"/>
  <c r="H5" i="3"/>
  <c r="H10" i="3"/>
  <c r="H6" i="3"/>
  <c r="C14" i="4"/>
  <c r="B9" i="2"/>
  <c r="N3" i="2" l="1"/>
  <c r="Z3" i="2" l="1"/>
  <c r="C5" i="2"/>
  <c r="C6" i="2"/>
  <c r="C8" i="2"/>
  <c r="C7" i="2"/>
  <c r="C10" i="2"/>
  <c r="C9" i="2"/>
  <c r="H3" i="2"/>
  <c r="F9" i="2" l="1"/>
  <c r="F10" i="2"/>
  <c r="J3" i="2"/>
  <c r="C16" i="4"/>
  <c r="C13" i="4" l="1"/>
  <c r="C5" i="4"/>
  <c r="C10" i="4"/>
  <c r="C11" i="4"/>
  <c r="C18" i="4"/>
  <c r="C21" i="4"/>
  <c r="C22" i="4"/>
  <c r="C7" i="4"/>
  <c r="C17" i="4"/>
  <c r="C15" i="4"/>
  <c r="C8" i="4"/>
  <c r="C6" i="4"/>
  <c r="C9" i="4"/>
  <c r="C19" i="4"/>
  <c r="C20" i="4"/>
  <c r="C7" i="3"/>
  <c r="C6" i="3"/>
  <c r="C8" i="3"/>
  <c r="C5" i="3"/>
  <c r="C9" i="3"/>
  <c r="C10" i="3"/>
  <c r="B5" i="2"/>
  <c r="B6" i="2"/>
  <c r="B8" i="2"/>
  <c r="B7" i="2"/>
  <c r="B10" i="2"/>
  <c r="D6" i="4" l="1"/>
  <c r="D8" i="4"/>
  <c r="D15" i="4"/>
  <c r="D20" i="4"/>
  <c r="D19" i="4"/>
  <c r="D9" i="4"/>
  <c r="D17" i="4"/>
  <c r="D7" i="4"/>
  <c r="D22" i="4"/>
  <c r="D16" i="4"/>
  <c r="D21" i="4"/>
  <c r="D18" i="4"/>
  <c r="D11" i="4"/>
  <c r="D14" i="4"/>
  <c r="D10" i="4"/>
  <c r="D5" i="4"/>
  <c r="D13" i="4"/>
  <c r="D10" i="3"/>
  <c r="D9" i="3"/>
  <c r="D5" i="3"/>
  <c r="D8" i="3"/>
  <c r="D6" i="3"/>
  <c r="D7" i="3"/>
  <c r="G3" i="4"/>
  <c r="G3" i="3"/>
  <c r="E3" i="2"/>
  <c r="J3" i="4"/>
  <c r="F3" i="4"/>
  <c r="E3" i="4"/>
  <c r="E2" i="4"/>
  <c r="E2" i="3"/>
  <c r="J3" i="3"/>
  <c r="F3" i="3"/>
  <c r="E3" i="3"/>
  <c r="C3" i="2"/>
  <c r="R3" i="2"/>
  <c r="D3" i="2"/>
  <c r="B12" i="1"/>
  <c r="B11" i="1"/>
  <c r="B10" i="1"/>
  <c r="H6" i="4" l="1"/>
  <c r="F5" i="2"/>
  <c r="F6" i="2"/>
  <c r="F7" i="2"/>
  <c r="F8" i="2"/>
  <c r="B28" i="1" l="1"/>
  <c r="B27" i="1"/>
  <c r="B26" i="1"/>
  <c r="B6" i="1" l="1"/>
  <c r="B7" i="1" s="1"/>
  <c r="B8" i="1" l="1"/>
  <c r="B20" i="1" l="1"/>
  <c r="B19" i="1"/>
  <c r="B18" i="1"/>
  <c r="B22" i="1" l="1"/>
  <c r="B23" i="1"/>
  <c r="B24" i="1"/>
  <c r="B14" i="1" l="1"/>
  <c r="B15" i="1"/>
  <c r="B16" i="1"/>
  <c r="B15" i="4" l="1"/>
  <c r="B8" i="4" s="1"/>
</calcChain>
</file>

<file path=xl/sharedStrings.xml><?xml version="1.0" encoding="utf-8"?>
<sst xmlns="http://schemas.openxmlformats.org/spreadsheetml/2006/main" count="197" uniqueCount="94">
  <si>
    <t>результат</t>
  </si>
  <si>
    <t>место</t>
  </si>
  <si>
    <t>Участники</t>
  </si>
  <si>
    <t>№команды</t>
  </si>
  <si>
    <t>Название команды</t>
  </si>
  <si>
    <t>Фамилия, имя участника команды</t>
  </si>
  <si>
    <t>итоговое место</t>
  </si>
  <si>
    <t>№ команды</t>
  </si>
  <si>
    <t>№ п/п</t>
  </si>
  <si>
    <t xml:space="preserve">Сумма мест </t>
  </si>
  <si>
    <t>физ.подготовка</t>
  </si>
  <si>
    <t>гиря</t>
  </si>
  <si>
    <t>стрельба винтовка</t>
  </si>
  <si>
    <t>пейнтбол</t>
  </si>
  <si>
    <t>огневая подготовка</t>
  </si>
  <si>
    <t>сумма мест</t>
  </si>
  <si>
    <t>Итог по блоку огневая подготовка</t>
  </si>
  <si>
    <t>Итог по блоку военно-прикладные виды</t>
  </si>
  <si>
    <t>итог по блоку</t>
  </si>
  <si>
    <t>сумма баллов</t>
  </si>
  <si>
    <t>пресс (баллы)</t>
  </si>
  <si>
    <t>отжим баллы (девуш.) подтягивание баллы (юн)</t>
  </si>
  <si>
    <t>челночный бег (баллы)</t>
  </si>
  <si>
    <t>изготовка к бою лежа (баллы)</t>
  </si>
  <si>
    <t>итог физ.под</t>
  </si>
  <si>
    <t>баллы</t>
  </si>
  <si>
    <t>время</t>
  </si>
  <si>
    <t>тур.полоса</t>
  </si>
  <si>
    <t>рейд</t>
  </si>
  <si>
    <t>Военно-прикладные виды</t>
  </si>
  <si>
    <t>Силовой марш-бросок К=2</t>
  </si>
  <si>
    <t>Военно-спортивная подготовка</t>
  </si>
  <si>
    <t>метание гранат (м)</t>
  </si>
  <si>
    <t>метание ножей (очки)</t>
  </si>
  <si>
    <t>Итог по блоку воен.спортив. подготовка</t>
  </si>
  <si>
    <t>Фаертаг</t>
  </si>
  <si>
    <t>сборка, разборка автомата снаряжение магазина(с)</t>
  </si>
  <si>
    <t>Грамоты по блокам</t>
  </si>
  <si>
    <t>Категория :</t>
  </si>
  <si>
    <t>1 место</t>
  </si>
  <si>
    <t>2 место</t>
  </si>
  <si>
    <t>3место</t>
  </si>
  <si>
    <t>Огневая подготовка</t>
  </si>
  <si>
    <t xml:space="preserve">Силовой марш-бросок </t>
  </si>
  <si>
    <t>ДИПЛОМ соревнований</t>
  </si>
  <si>
    <t xml:space="preserve">медали </t>
  </si>
  <si>
    <t>Физическая подготовка</t>
  </si>
  <si>
    <t>Стрельба из пневматической винтовки</t>
  </si>
  <si>
    <t>Капитанский конкурс</t>
  </si>
  <si>
    <t>ЮНОШИ</t>
  </si>
  <si>
    <t>ДЕВУШКИ</t>
  </si>
  <si>
    <t>Боевая подготовка</t>
  </si>
  <si>
    <t>фаертаг</t>
  </si>
  <si>
    <t>штурмовая полоса</t>
  </si>
  <si>
    <t>метание гранат на точность</t>
  </si>
  <si>
    <t>Итог по блоку боевая подготовка</t>
  </si>
  <si>
    <t xml:space="preserve"> викторина (баллы)</t>
  </si>
  <si>
    <t>воен.полоса(мин)</t>
  </si>
  <si>
    <t xml:space="preserve">викторина </t>
  </si>
  <si>
    <t>Штурмовая полоса</t>
  </si>
  <si>
    <t>метание гранат на точность (баллы)</t>
  </si>
  <si>
    <t>ВПК Десант Богатое</t>
  </si>
  <si>
    <t>Салькин Дамир</t>
  </si>
  <si>
    <t>Рузавкин Дмитрий</t>
  </si>
  <si>
    <t>Мельниченко Даниил</t>
  </si>
  <si>
    <t>Прокопчук Варвара</t>
  </si>
  <si>
    <t>ВПК ЮО "Гвардия" с.Богатое</t>
  </si>
  <si>
    <t>Лавринов Дмитрий</t>
  </si>
  <si>
    <t>Козлов Дмитрий</t>
  </si>
  <si>
    <t>Попова Кира</t>
  </si>
  <si>
    <t>ВПК "Гвардеец ДОСААФ" г.Отрадный</t>
  </si>
  <si>
    <t>Звягин Илья</t>
  </si>
  <si>
    <t>Мартемьянов Никита</t>
  </si>
  <si>
    <t>Ганичкина Софья</t>
  </si>
  <si>
    <t>ВПК младшие</t>
  </si>
  <si>
    <t>"Кадеты" шк.95 Самара</t>
  </si>
  <si>
    <t xml:space="preserve">Шевченко Андрей </t>
  </si>
  <si>
    <t>Прохоров Никита</t>
  </si>
  <si>
    <t>Горбань Виолета</t>
  </si>
  <si>
    <t>Смирнов Глеб</t>
  </si>
  <si>
    <t>Пащенко Александр</t>
  </si>
  <si>
    <t>Бенеда Кирилл</t>
  </si>
  <si>
    <t>Трипольская  Анастасия</t>
  </si>
  <si>
    <t>Галеас г.Ясный Оренбург</t>
  </si>
  <si>
    <t>ВПК Авангард г.Самара</t>
  </si>
  <si>
    <t>Гречушников Максим</t>
  </si>
  <si>
    <t>Климов Михаил</t>
  </si>
  <si>
    <t>Попова Елизавета</t>
  </si>
  <si>
    <t>Лемешко Алексей</t>
  </si>
  <si>
    <t>Грушута Георий</t>
  </si>
  <si>
    <t>магазин</t>
  </si>
  <si>
    <t>Цымбал Павел</t>
  </si>
  <si>
    <t>Рахимов Тимур</t>
  </si>
  <si>
    <t>изготовка к бою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</si>
</sst>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1" fontId="4" fillId="5" borderId="12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1" fontId="4" fillId="5" borderId="1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0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4" fillId="5" borderId="1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9" fillId="0" borderId="0" xfId="0" applyFont="1"/>
    <xf numFmtId="0" fontId="5" fillId="6" borderId="18" xfId="0" applyFon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1" fontId="4" fillId="4" borderId="13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1" fontId="4" fillId="4" borderId="10" xfId="0" applyNumberFormat="1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65" fontId="4" fillId="5" borderId="11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165" fontId="4" fillId="4" borderId="13" xfId="0" applyNumberFormat="1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165" fontId="4" fillId="4" borderId="10" xfId="0" applyNumberFormat="1" applyFont="1" applyFill="1" applyBorder="1" applyAlignment="1">
      <alignment horizontal="center" vertical="center"/>
    </xf>
    <xf numFmtId="0" fontId="0" fillId="5" borderId="25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0" fillId="4" borderId="30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10" fillId="5" borderId="3" xfId="0" applyFont="1" applyFill="1" applyBorder="1" applyAlignment="1">
      <alignment horizontal="left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0" fillId="5" borderId="38" xfId="0" applyFill="1" applyBorder="1" applyAlignment="1">
      <alignment horizontal="left" vertical="center"/>
    </xf>
    <xf numFmtId="0" fontId="0" fillId="5" borderId="27" xfId="0" applyFill="1" applyBorder="1" applyAlignment="1">
      <alignment horizontal="left" vertical="center"/>
    </xf>
    <xf numFmtId="0" fontId="0" fillId="5" borderId="39" xfId="0" applyFill="1" applyBorder="1" applyAlignment="1">
      <alignment horizontal="left" vertical="center"/>
    </xf>
    <xf numFmtId="0" fontId="0" fillId="5" borderId="28" xfId="0" applyFill="1" applyBorder="1" applyAlignment="1">
      <alignment horizontal="left" vertical="center"/>
    </xf>
    <xf numFmtId="0" fontId="0" fillId="4" borderId="40" xfId="0" applyFill="1" applyBorder="1" applyAlignment="1">
      <alignment horizontal="left" vertical="center"/>
    </xf>
    <xf numFmtId="0" fontId="0" fillId="4" borderId="29" xfId="0" applyFill="1" applyBorder="1" applyAlignment="1">
      <alignment horizontal="left" vertical="center"/>
    </xf>
    <xf numFmtId="0" fontId="0" fillId="5" borderId="41" xfId="0" applyFill="1" applyBorder="1" applyAlignment="1">
      <alignment horizontal="left" vertical="center"/>
    </xf>
    <xf numFmtId="0" fontId="0" fillId="5" borderId="35" xfId="0" applyFill="1" applyBorder="1" applyAlignment="1">
      <alignment horizontal="left" vertical="center"/>
    </xf>
    <xf numFmtId="0" fontId="0" fillId="4" borderId="42" xfId="0" applyFill="1" applyBorder="1" applyAlignment="1">
      <alignment horizontal="left" vertical="center"/>
    </xf>
    <xf numFmtId="0" fontId="0" fillId="4" borderId="37" xfId="0" applyFill="1" applyBorder="1" applyAlignment="1">
      <alignment horizontal="left" vertical="center"/>
    </xf>
    <xf numFmtId="0" fontId="10" fillId="5" borderId="41" xfId="0" applyFont="1" applyFill="1" applyBorder="1" applyAlignment="1">
      <alignment horizontal="left" vertical="center"/>
    </xf>
    <xf numFmtId="0" fontId="10" fillId="5" borderId="35" xfId="0" applyFont="1" applyFill="1" applyBorder="1" applyAlignment="1">
      <alignment horizontal="left" vertical="center"/>
    </xf>
    <xf numFmtId="2" fontId="4" fillId="5" borderId="31" xfId="0" applyNumberFormat="1" applyFont="1" applyFill="1" applyBorder="1" applyAlignment="1">
      <alignment horizontal="center" vertical="center"/>
    </xf>
    <xf numFmtId="2" fontId="4" fillId="5" borderId="32" xfId="0" applyNumberFormat="1" applyFont="1" applyFill="1" applyBorder="1" applyAlignment="1">
      <alignment horizontal="center" vertical="center"/>
    </xf>
    <xf numFmtId="2" fontId="4" fillId="4" borderId="33" xfId="0" applyNumberFormat="1" applyFont="1" applyFill="1" applyBorder="1" applyAlignment="1">
      <alignment horizontal="center" vertical="center"/>
    </xf>
    <xf numFmtId="2" fontId="4" fillId="5" borderId="34" xfId="0" applyNumberFormat="1" applyFont="1" applyFill="1" applyBorder="1" applyAlignment="1">
      <alignment horizontal="center" vertical="center"/>
    </xf>
    <xf numFmtId="2" fontId="4" fillId="4" borderId="36" xfId="0" applyNumberFormat="1" applyFon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4" xfId="0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0" borderId="26" xfId="0" applyBorder="1" applyAlignment="1">
      <alignment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opLeftCell="A3" zoomScale="90" zoomScaleNormal="90" workbookViewId="0">
      <pane ySplit="1" topLeftCell="A13" activePane="bottomLeft" state="frozen"/>
      <selection activeCell="A3" sqref="A3"/>
      <selection pane="bottomLeft" activeCell="G35" sqref="G35"/>
    </sheetView>
  </sheetViews>
  <sheetFormatPr defaultColWidth="9.109375" defaultRowHeight="14.4" x14ac:dyDescent="0.3"/>
  <cols>
    <col min="1" max="1" width="5" style="1" customWidth="1"/>
    <col min="2" max="2" width="4.5546875" style="1" customWidth="1"/>
    <col min="3" max="3" width="20.88671875" style="1" customWidth="1"/>
    <col min="4" max="4" width="35.44140625" style="1" customWidth="1"/>
    <col min="5" max="5" width="7" style="1" customWidth="1"/>
    <col min="6" max="6" width="9.88671875" style="1" customWidth="1"/>
    <col min="7" max="7" width="6.6640625" style="1" customWidth="1"/>
    <col min="8" max="8" width="6.88671875" style="1" customWidth="1"/>
    <col min="9" max="9" width="4.5546875" style="1" customWidth="1"/>
    <col min="10" max="10" width="6.88671875" style="1" customWidth="1"/>
    <col min="11" max="11" width="7.109375" style="1" customWidth="1"/>
    <col min="12" max="13" width="11.33203125" style="1" customWidth="1"/>
    <col min="14" max="15" width="8.33203125" style="1" customWidth="1"/>
    <col min="16" max="18" width="6.6640625" style="1" bestFit="1" customWidth="1"/>
    <col min="19" max="16384" width="9.109375" style="1"/>
  </cols>
  <sheetData>
    <row r="1" spans="1:18" ht="15" thickBot="1" x14ac:dyDescent="0.35"/>
    <row r="2" spans="1:18" ht="36" customHeight="1" thickBot="1" x14ac:dyDescent="0.35">
      <c r="A2" s="125" t="s">
        <v>8</v>
      </c>
      <c r="B2" s="126" t="s">
        <v>74</v>
      </c>
      <c r="C2" s="127"/>
      <c r="D2" s="127"/>
      <c r="E2" s="117" t="s">
        <v>10</v>
      </c>
      <c r="F2" s="119"/>
      <c r="G2" s="119"/>
      <c r="H2" s="119"/>
      <c r="I2" s="119"/>
      <c r="J2" s="31"/>
      <c r="K2" s="44"/>
      <c r="L2" s="117" t="s">
        <v>14</v>
      </c>
      <c r="M2" s="118"/>
      <c r="N2" s="119"/>
      <c r="O2" s="119"/>
      <c r="P2" s="120"/>
      <c r="Q2" s="43"/>
      <c r="R2" s="43"/>
    </row>
    <row r="3" spans="1:18" ht="66" customHeight="1" x14ac:dyDescent="0.3">
      <c r="A3" s="125"/>
      <c r="B3" s="128"/>
      <c r="C3" s="129"/>
      <c r="D3" s="129"/>
      <c r="E3" s="130" t="s">
        <v>20</v>
      </c>
      <c r="F3" s="132" t="s">
        <v>21</v>
      </c>
      <c r="G3" s="134" t="s">
        <v>22</v>
      </c>
      <c r="H3" s="134" t="s">
        <v>32</v>
      </c>
      <c r="I3" s="134" t="s">
        <v>11</v>
      </c>
      <c r="J3" s="64" t="s">
        <v>56</v>
      </c>
      <c r="K3" s="136" t="s">
        <v>33</v>
      </c>
      <c r="L3" s="121" t="s">
        <v>36</v>
      </c>
      <c r="M3" s="121" t="s">
        <v>90</v>
      </c>
      <c r="N3" s="121" t="s">
        <v>12</v>
      </c>
      <c r="O3" s="121" t="s">
        <v>23</v>
      </c>
      <c r="P3" s="121" t="s">
        <v>35</v>
      </c>
      <c r="Q3" s="121" t="s">
        <v>59</v>
      </c>
      <c r="R3" s="123" t="s">
        <v>60</v>
      </c>
    </row>
    <row r="4" spans="1:18" ht="15" thickBot="1" x14ac:dyDescent="0.35">
      <c r="A4" s="125"/>
      <c r="B4" s="10" t="s">
        <v>3</v>
      </c>
      <c r="C4" s="11" t="s">
        <v>4</v>
      </c>
      <c r="D4" s="11" t="s">
        <v>5</v>
      </c>
      <c r="E4" s="131"/>
      <c r="F4" s="133"/>
      <c r="G4" s="135"/>
      <c r="H4" s="135"/>
      <c r="I4" s="135"/>
      <c r="J4" s="73"/>
      <c r="K4" s="137"/>
      <c r="L4" s="122"/>
      <c r="M4" s="122"/>
      <c r="N4" s="122"/>
      <c r="O4" s="122"/>
      <c r="P4" s="122"/>
      <c r="Q4" s="122"/>
      <c r="R4" s="124"/>
    </row>
    <row r="5" spans="1:18" s="21" customFormat="1" ht="19.95" customHeight="1" x14ac:dyDescent="0.3">
      <c r="A5" s="17">
        <v>1</v>
      </c>
      <c r="B5" s="18">
        <v>1</v>
      </c>
      <c r="C5" s="139" t="s">
        <v>61</v>
      </c>
      <c r="D5" s="84" t="s">
        <v>62</v>
      </c>
      <c r="E5" s="90">
        <v>40</v>
      </c>
      <c r="F5" s="19">
        <v>54</v>
      </c>
      <c r="G5" s="20">
        <v>80</v>
      </c>
      <c r="H5" s="56">
        <v>24.6</v>
      </c>
      <c r="I5" s="78"/>
      <c r="J5" s="97">
        <v>25</v>
      </c>
      <c r="K5" s="98">
        <v>10</v>
      </c>
      <c r="L5" s="109">
        <v>30.07</v>
      </c>
      <c r="M5" s="109">
        <v>30.48</v>
      </c>
      <c r="N5" s="19">
        <v>23</v>
      </c>
      <c r="O5" s="78">
        <v>5</v>
      </c>
      <c r="P5" s="97"/>
      <c r="Q5" s="98"/>
      <c r="R5" s="84">
        <v>40</v>
      </c>
    </row>
    <row r="6" spans="1:18" s="21" customFormat="1" ht="18" x14ac:dyDescent="0.3">
      <c r="A6" s="17">
        <v>2</v>
      </c>
      <c r="B6" s="22">
        <f>B5</f>
        <v>1</v>
      </c>
      <c r="C6" s="138"/>
      <c r="D6" s="85" t="s">
        <v>63</v>
      </c>
      <c r="E6" s="91">
        <v>35</v>
      </c>
      <c r="F6" s="23">
        <v>6</v>
      </c>
      <c r="G6" s="24">
        <v>18</v>
      </c>
      <c r="H6" s="65">
        <v>32.700000000000003</v>
      </c>
      <c r="I6" s="79"/>
      <c r="J6" s="99">
        <v>23</v>
      </c>
      <c r="K6" s="100">
        <v>0</v>
      </c>
      <c r="L6" s="110">
        <v>35.79</v>
      </c>
      <c r="M6" s="110">
        <v>38.28</v>
      </c>
      <c r="N6" s="23">
        <v>20</v>
      </c>
      <c r="O6" s="79">
        <v>5</v>
      </c>
      <c r="P6" s="99"/>
      <c r="Q6" s="100"/>
      <c r="R6" s="85">
        <v>70</v>
      </c>
    </row>
    <row r="7" spans="1:18" s="21" customFormat="1" ht="18" x14ac:dyDescent="0.3">
      <c r="A7" s="17">
        <v>3</v>
      </c>
      <c r="B7" s="22">
        <f>B5</f>
        <v>1</v>
      </c>
      <c r="C7" s="138"/>
      <c r="D7" s="85" t="s">
        <v>64</v>
      </c>
      <c r="E7" s="91">
        <v>24</v>
      </c>
      <c r="F7" s="23">
        <v>6</v>
      </c>
      <c r="G7" s="24">
        <v>15</v>
      </c>
      <c r="H7" s="65">
        <v>30.5</v>
      </c>
      <c r="I7" s="79">
        <v>18</v>
      </c>
      <c r="J7" s="99">
        <v>22</v>
      </c>
      <c r="K7" s="100">
        <v>0</v>
      </c>
      <c r="L7" s="110">
        <v>42.73</v>
      </c>
      <c r="M7" s="110">
        <v>37.6</v>
      </c>
      <c r="N7" s="23">
        <v>13</v>
      </c>
      <c r="O7" s="79">
        <v>4</v>
      </c>
      <c r="P7" s="99"/>
      <c r="Q7" s="100"/>
      <c r="R7" s="85">
        <v>0</v>
      </c>
    </row>
    <row r="8" spans="1:18" s="70" customFormat="1" ht="18.600000000000001" thickBot="1" x14ac:dyDescent="0.35">
      <c r="A8" s="66">
        <v>4</v>
      </c>
      <c r="B8" s="67">
        <f>B5</f>
        <v>1</v>
      </c>
      <c r="C8" s="140"/>
      <c r="D8" s="86" t="s">
        <v>65</v>
      </c>
      <c r="E8" s="92">
        <v>30</v>
      </c>
      <c r="F8" s="68">
        <v>42</v>
      </c>
      <c r="G8" s="69">
        <v>63</v>
      </c>
      <c r="H8" s="80">
        <v>22.4</v>
      </c>
      <c r="I8" s="81"/>
      <c r="J8" s="101">
        <v>23</v>
      </c>
      <c r="K8" s="102">
        <v>0</v>
      </c>
      <c r="L8" s="111">
        <v>40.130000000000003</v>
      </c>
      <c r="M8" s="111">
        <v>36.57</v>
      </c>
      <c r="N8" s="68">
        <v>8</v>
      </c>
      <c r="O8" s="81">
        <v>5</v>
      </c>
      <c r="P8" s="101"/>
      <c r="Q8" s="102"/>
      <c r="R8" s="86">
        <v>0</v>
      </c>
    </row>
    <row r="9" spans="1:18" s="21" customFormat="1" ht="18" x14ac:dyDescent="0.3">
      <c r="A9" s="17">
        <v>5</v>
      </c>
      <c r="B9" s="74">
        <v>2</v>
      </c>
      <c r="C9" s="141" t="s">
        <v>66</v>
      </c>
      <c r="D9" s="87" t="s">
        <v>67</v>
      </c>
      <c r="E9" s="93">
        <v>64</v>
      </c>
      <c r="F9" s="25">
        <v>62</v>
      </c>
      <c r="G9" s="26">
        <v>21</v>
      </c>
      <c r="H9" s="77">
        <v>25.3</v>
      </c>
      <c r="I9" s="94"/>
      <c r="J9" s="103">
        <v>22</v>
      </c>
      <c r="K9" s="104">
        <v>0</v>
      </c>
      <c r="L9" s="112">
        <v>33.14</v>
      </c>
      <c r="M9" s="112">
        <v>32.03</v>
      </c>
      <c r="N9" s="25">
        <v>4</v>
      </c>
      <c r="O9" s="94">
        <v>5</v>
      </c>
      <c r="P9" s="103"/>
      <c r="Q9" s="104"/>
      <c r="R9" s="87">
        <v>0</v>
      </c>
    </row>
    <row r="10" spans="1:18" s="21" customFormat="1" ht="18" x14ac:dyDescent="0.3">
      <c r="A10" s="17">
        <v>6</v>
      </c>
      <c r="B10" s="74">
        <f>B9</f>
        <v>2</v>
      </c>
      <c r="C10" s="141"/>
      <c r="D10" s="85" t="s">
        <v>91</v>
      </c>
      <c r="E10" s="91">
        <v>62</v>
      </c>
      <c r="F10" s="23">
        <v>50</v>
      </c>
      <c r="G10" s="24">
        <v>20</v>
      </c>
      <c r="H10" s="65">
        <v>30</v>
      </c>
      <c r="I10" s="79"/>
      <c r="J10" s="99">
        <v>25</v>
      </c>
      <c r="K10" s="100">
        <v>0</v>
      </c>
      <c r="L10" s="110">
        <v>37.06</v>
      </c>
      <c r="M10" s="110">
        <v>35.58</v>
      </c>
      <c r="N10" s="23">
        <v>6</v>
      </c>
      <c r="O10" s="79">
        <v>5</v>
      </c>
      <c r="P10" s="99"/>
      <c r="Q10" s="100"/>
      <c r="R10" s="85">
        <v>0</v>
      </c>
    </row>
    <row r="11" spans="1:18" s="21" customFormat="1" ht="18" x14ac:dyDescent="0.3">
      <c r="A11" s="17">
        <v>7</v>
      </c>
      <c r="B11" s="74">
        <f>B9</f>
        <v>2</v>
      </c>
      <c r="C11" s="141"/>
      <c r="D11" s="85" t="s">
        <v>68</v>
      </c>
      <c r="E11" s="91">
        <v>74</v>
      </c>
      <c r="F11" s="23">
        <v>0</v>
      </c>
      <c r="G11" s="24">
        <v>21</v>
      </c>
      <c r="H11" s="65">
        <v>30</v>
      </c>
      <c r="I11" s="79">
        <v>15</v>
      </c>
      <c r="J11" s="99">
        <v>24</v>
      </c>
      <c r="K11" s="100">
        <v>0</v>
      </c>
      <c r="L11" s="110">
        <v>78.150000000000006</v>
      </c>
      <c r="M11" s="110">
        <v>39.74</v>
      </c>
      <c r="N11" s="23">
        <v>19</v>
      </c>
      <c r="O11" s="79">
        <v>5</v>
      </c>
      <c r="P11" s="99"/>
      <c r="Q11" s="100"/>
      <c r="R11" s="85">
        <v>0</v>
      </c>
    </row>
    <row r="12" spans="1:18" s="70" customFormat="1" ht="18.600000000000001" thickBot="1" x14ac:dyDescent="0.35">
      <c r="A12" s="66">
        <v>8</v>
      </c>
      <c r="B12" s="82">
        <f>B9</f>
        <v>2</v>
      </c>
      <c r="C12" s="141"/>
      <c r="D12" s="88" t="s">
        <v>69</v>
      </c>
      <c r="E12" s="95">
        <v>56</v>
      </c>
      <c r="F12" s="71">
        <v>34</v>
      </c>
      <c r="G12" s="72">
        <v>68</v>
      </c>
      <c r="H12" s="83">
        <v>16.5</v>
      </c>
      <c r="I12" s="96"/>
      <c r="J12" s="105">
        <v>24</v>
      </c>
      <c r="K12" s="106">
        <v>5</v>
      </c>
      <c r="L12" s="113">
        <v>66.14</v>
      </c>
      <c r="M12" s="113">
        <v>44.91</v>
      </c>
      <c r="N12" s="71">
        <v>4</v>
      </c>
      <c r="O12" s="96">
        <v>2</v>
      </c>
      <c r="P12" s="105"/>
      <c r="Q12" s="106"/>
      <c r="R12" s="88">
        <v>0</v>
      </c>
    </row>
    <row r="13" spans="1:18" s="21" customFormat="1" ht="18" x14ac:dyDescent="0.3">
      <c r="A13" s="17">
        <v>9</v>
      </c>
      <c r="B13" s="18">
        <v>3</v>
      </c>
      <c r="C13" s="139" t="s">
        <v>70</v>
      </c>
      <c r="D13" s="84" t="s">
        <v>71</v>
      </c>
      <c r="E13" s="90">
        <v>38</v>
      </c>
      <c r="F13" s="19">
        <v>16</v>
      </c>
      <c r="G13" s="20">
        <v>21</v>
      </c>
      <c r="H13" s="56">
        <v>42.4</v>
      </c>
      <c r="I13" s="78">
        <v>16</v>
      </c>
      <c r="J13" s="97">
        <v>24</v>
      </c>
      <c r="K13" s="98">
        <v>0</v>
      </c>
      <c r="L13" s="109">
        <v>31.25</v>
      </c>
      <c r="M13" s="109">
        <v>38.58</v>
      </c>
      <c r="N13" s="19">
        <v>8</v>
      </c>
      <c r="O13" s="78">
        <v>5</v>
      </c>
      <c r="P13" s="97"/>
      <c r="Q13" s="98"/>
      <c r="R13" s="84">
        <v>0</v>
      </c>
    </row>
    <row r="14" spans="1:18" s="21" customFormat="1" ht="18" x14ac:dyDescent="0.3">
      <c r="A14" s="17">
        <v>10</v>
      </c>
      <c r="B14" s="22">
        <f t="shared" ref="B14:B16" si="0">$B$13</f>
        <v>3</v>
      </c>
      <c r="C14" s="138"/>
      <c r="D14" s="85" t="s">
        <v>72</v>
      </c>
      <c r="E14" s="91">
        <v>32</v>
      </c>
      <c r="F14" s="23">
        <v>42</v>
      </c>
      <c r="G14" s="24">
        <v>19</v>
      </c>
      <c r="H14" s="65">
        <v>30.4</v>
      </c>
      <c r="I14" s="79"/>
      <c r="J14" s="99">
        <v>22</v>
      </c>
      <c r="K14" s="100">
        <v>5</v>
      </c>
      <c r="L14" s="110">
        <v>35.340000000000003</v>
      </c>
      <c r="M14" s="110">
        <v>45.95</v>
      </c>
      <c r="N14" s="23">
        <v>20</v>
      </c>
      <c r="O14" s="79">
        <v>3</v>
      </c>
      <c r="P14" s="99"/>
      <c r="Q14" s="100"/>
      <c r="R14" s="85">
        <v>40</v>
      </c>
    </row>
    <row r="15" spans="1:18" s="21" customFormat="1" ht="18" x14ac:dyDescent="0.3">
      <c r="A15" s="17">
        <v>11</v>
      </c>
      <c r="B15" s="22">
        <f t="shared" si="0"/>
        <v>3</v>
      </c>
      <c r="C15" s="138"/>
      <c r="D15" s="85" t="s">
        <v>88</v>
      </c>
      <c r="E15" s="91">
        <v>40</v>
      </c>
      <c r="F15" s="23">
        <v>34</v>
      </c>
      <c r="G15" s="24">
        <v>16</v>
      </c>
      <c r="H15" s="65">
        <v>20</v>
      </c>
      <c r="I15" s="79"/>
      <c r="J15" s="99">
        <v>21</v>
      </c>
      <c r="K15" s="100">
        <v>15</v>
      </c>
      <c r="L15" s="110">
        <v>38.630000000000003</v>
      </c>
      <c r="M15" s="110">
        <v>53.3</v>
      </c>
      <c r="N15" s="23">
        <v>1</v>
      </c>
      <c r="O15" s="79">
        <v>3</v>
      </c>
      <c r="P15" s="99"/>
      <c r="Q15" s="100"/>
      <c r="R15" s="85">
        <v>70</v>
      </c>
    </row>
    <row r="16" spans="1:18" s="70" customFormat="1" ht="18.600000000000001" thickBot="1" x14ac:dyDescent="0.35">
      <c r="A16" s="66">
        <v>12</v>
      </c>
      <c r="B16" s="67">
        <f t="shared" si="0"/>
        <v>3</v>
      </c>
      <c r="C16" s="140"/>
      <c r="D16" s="86" t="s">
        <v>73</v>
      </c>
      <c r="E16" s="92">
        <v>60</v>
      </c>
      <c r="F16" s="68">
        <v>86</v>
      </c>
      <c r="G16" s="69">
        <v>82</v>
      </c>
      <c r="H16" s="80">
        <v>21.7</v>
      </c>
      <c r="I16" s="81"/>
      <c r="J16" s="101">
        <v>22</v>
      </c>
      <c r="K16" s="102">
        <v>10</v>
      </c>
      <c r="L16" s="111">
        <v>32.15</v>
      </c>
      <c r="M16" s="111">
        <v>37.950000000000003</v>
      </c>
      <c r="N16" s="68">
        <v>14</v>
      </c>
      <c r="O16" s="81">
        <v>4</v>
      </c>
      <c r="P16" s="101"/>
      <c r="Q16" s="102"/>
      <c r="R16" s="86">
        <v>40</v>
      </c>
    </row>
    <row r="17" spans="1:18" s="21" customFormat="1" ht="18" x14ac:dyDescent="0.3">
      <c r="A17" s="17">
        <v>13</v>
      </c>
      <c r="B17" s="22">
        <v>4</v>
      </c>
      <c r="C17" s="138" t="s">
        <v>75</v>
      </c>
      <c r="D17" s="87" t="s">
        <v>76</v>
      </c>
      <c r="E17" s="93">
        <v>48</v>
      </c>
      <c r="F17" s="25">
        <v>58</v>
      </c>
      <c r="G17" s="26">
        <v>20</v>
      </c>
      <c r="H17" s="77">
        <v>29</v>
      </c>
      <c r="I17" s="94">
        <v>14</v>
      </c>
      <c r="J17" s="103">
        <v>24</v>
      </c>
      <c r="K17" s="104">
        <v>0</v>
      </c>
      <c r="L17" s="112">
        <v>29.71</v>
      </c>
      <c r="M17" s="112">
        <v>56.53</v>
      </c>
      <c r="N17" s="25">
        <v>9</v>
      </c>
      <c r="O17" s="94">
        <v>5</v>
      </c>
      <c r="P17" s="103"/>
      <c r="Q17" s="104"/>
      <c r="R17" s="87">
        <v>0</v>
      </c>
    </row>
    <row r="18" spans="1:18" s="21" customFormat="1" ht="18" x14ac:dyDescent="0.3">
      <c r="A18" s="17">
        <v>14</v>
      </c>
      <c r="B18" s="22">
        <f t="shared" ref="B18:B20" si="1">$B$17</f>
        <v>4</v>
      </c>
      <c r="C18" s="138"/>
      <c r="D18" s="85" t="s">
        <v>77</v>
      </c>
      <c r="E18" s="91">
        <v>50</v>
      </c>
      <c r="F18" s="23">
        <v>58</v>
      </c>
      <c r="G18" s="24">
        <v>32</v>
      </c>
      <c r="H18" s="65">
        <v>38.6</v>
      </c>
      <c r="I18" s="79"/>
      <c r="J18" s="99">
        <v>23</v>
      </c>
      <c r="K18" s="100">
        <v>0</v>
      </c>
      <c r="L18" s="110">
        <v>29.44</v>
      </c>
      <c r="M18" s="110">
        <v>35.49</v>
      </c>
      <c r="N18" s="23">
        <v>2</v>
      </c>
      <c r="O18" s="79">
        <v>3</v>
      </c>
      <c r="P18" s="99"/>
      <c r="Q18" s="100"/>
      <c r="R18" s="85">
        <v>40</v>
      </c>
    </row>
    <row r="19" spans="1:18" s="21" customFormat="1" ht="18" x14ac:dyDescent="0.3">
      <c r="A19" s="17">
        <v>15</v>
      </c>
      <c r="B19" s="22">
        <f t="shared" si="1"/>
        <v>4</v>
      </c>
      <c r="C19" s="138"/>
      <c r="D19" s="85" t="s">
        <v>89</v>
      </c>
      <c r="E19" s="91">
        <v>58</v>
      </c>
      <c r="F19" s="23">
        <v>66</v>
      </c>
      <c r="G19" s="24">
        <v>17</v>
      </c>
      <c r="H19" s="65">
        <v>38.9</v>
      </c>
      <c r="I19" s="79"/>
      <c r="J19" s="99">
        <v>23</v>
      </c>
      <c r="K19" s="100">
        <v>0</v>
      </c>
      <c r="L19" s="110">
        <v>28.97</v>
      </c>
      <c r="M19" s="110">
        <v>41.1</v>
      </c>
      <c r="N19" s="23">
        <v>7</v>
      </c>
      <c r="O19" s="79">
        <v>3</v>
      </c>
      <c r="P19" s="99"/>
      <c r="Q19" s="100"/>
      <c r="R19" s="85">
        <v>40</v>
      </c>
    </row>
    <row r="20" spans="1:18" s="70" customFormat="1" ht="18.600000000000001" thickBot="1" x14ac:dyDescent="0.35">
      <c r="A20" s="76">
        <v>16</v>
      </c>
      <c r="B20" s="75">
        <f t="shared" si="1"/>
        <v>4</v>
      </c>
      <c r="C20" s="138"/>
      <c r="D20" s="88" t="s">
        <v>78</v>
      </c>
      <c r="E20" s="95">
        <v>62</v>
      </c>
      <c r="F20" s="71">
        <v>26</v>
      </c>
      <c r="G20" s="72">
        <v>72</v>
      </c>
      <c r="H20" s="83">
        <v>18</v>
      </c>
      <c r="I20" s="96"/>
      <c r="J20" s="105">
        <v>22</v>
      </c>
      <c r="K20" s="106">
        <v>0</v>
      </c>
      <c r="L20" s="113">
        <v>35.07</v>
      </c>
      <c r="M20" s="113">
        <v>36.89</v>
      </c>
      <c r="N20" s="71">
        <v>11</v>
      </c>
      <c r="O20" s="96">
        <v>2</v>
      </c>
      <c r="P20" s="105"/>
      <c r="Q20" s="106"/>
      <c r="R20" s="88">
        <v>40</v>
      </c>
    </row>
    <row r="21" spans="1:18" s="21" customFormat="1" ht="18" x14ac:dyDescent="0.3">
      <c r="A21" s="17">
        <v>17</v>
      </c>
      <c r="B21" s="18">
        <v>5</v>
      </c>
      <c r="C21" s="138" t="s">
        <v>83</v>
      </c>
      <c r="D21" s="84" t="s">
        <v>79</v>
      </c>
      <c r="E21" s="90">
        <v>40</v>
      </c>
      <c r="F21" s="19">
        <v>34</v>
      </c>
      <c r="G21" s="20">
        <v>26</v>
      </c>
      <c r="H21" s="56">
        <v>30</v>
      </c>
      <c r="I21" s="78">
        <v>50</v>
      </c>
      <c r="J21" s="97">
        <v>20</v>
      </c>
      <c r="K21" s="98">
        <v>15</v>
      </c>
      <c r="L21" s="109">
        <v>25.91</v>
      </c>
      <c r="M21" s="109">
        <v>34.6</v>
      </c>
      <c r="N21" s="19">
        <v>18</v>
      </c>
      <c r="O21" s="78">
        <v>4</v>
      </c>
      <c r="P21" s="97"/>
      <c r="Q21" s="98"/>
      <c r="R21" s="84">
        <v>70</v>
      </c>
    </row>
    <row r="22" spans="1:18" s="21" customFormat="1" ht="18" x14ac:dyDescent="0.3">
      <c r="A22" s="17">
        <v>18</v>
      </c>
      <c r="B22" s="22">
        <f t="shared" ref="B22:B24" si="2">$B$21</f>
        <v>5</v>
      </c>
      <c r="C22" s="138"/>
      <c r="D22" s="85" t="s">
        <v>80</v>
      </c>
      <c r="E22" s="91">
        <v>36</v>
      </c>
      <c r="F22" s="23">
        <v>54</v>
      </c>
      <c r="G22" s="24">
        <v>20</v>
      </c>
      <c r="H22" s="65">
        <v>24</v>
      </c>
      <c r="I22" s="79"/>
      <c r="J22" s="99">
        <v>18</v>
      </c>
      <c r="K22" s="100">
        <v>0</v>
      </c>
      <c r="L22" s="110">
        <v>43.18</v>
      </c>
      <c r="M22" s="110">
        <v>42.81</v>
      </c>
      <c r="N22" s="23">
        <v>14</v>
      </c>
      <c r="O22" s="79">
        <v>4</v>
      </c>
      <c r="P22" s="99"/>
      <c r="Q22" s="100"/>
      <c r="R22" s="85">
        <v>0</v>
      </c>
    </row>
    <row r="23" spans="1:18" s="21" customFormat="1" ht="18" x14ac:dyDescent="0.3">
      <c r="A23" s="17">
        <v>19</v>
      </c>
      <c r="B23" s="22">
        <f t="shared" si="2"/>
        <v>5</v>
      </c>
      <c r="C23" s="138"/>
      <c r="D23" s="85" t="s">
        <v>81</v>
      </c>
      <c r="E23" s="91">
        <v>46</v>
      </c>
      <c r="F23" s="23">
        <v>70</v>
      </c>
      <c r="G23" s="24">
        <v>18</v>
      </c>
      <c r="H23" s="65">
        <v>25.4</v>
      </c>
      <c r="I23" s="79"/>
      <c r="J23" s="99">
        <v>11</v>
      </c>
      <c r="K23" s="100">
        <v>0</v>
      </c>
      <c r="L23" s="110">
        <v>55.42</v>
      </c>
      <c r="M23" s="110">
        <v>56.93</v>
      </c>
      <c r="N23" s="23">
        <v>18</v>
      </c>
      <c r="O23" s="79">
        <v>3</v>
      </c>
      <c r="P23" s="99"/>
      <c r="Q23" s="100"/>
      <c r="R23" s="85">
        <v>40</v>
      </c>
    </row>
    <row r="24" spans="1:18" s="70" customFormat="1" ht="18.600000000000001" thickBot="1" x14ac:dyDescent="0.35">
      <c r="A24" s="66">
        <v>20</v>
      </c>
      <c r="B24" s="67">
        <f t="shared" si="2"/>
        <v>5</v>
      </c>
      <c r="C24" s="138"/>
      <c r="D24" s="86" t="s">
        <v>82</v>
      </c>
      <c r="E24" s="92">
        <v>62</v>
      </c>
      <c r="F24" s="68">
        <v>100</v>
      </c>
      <c r="G24" s="69">
        <v>65</v>
      </c>
      <c r="H24" s="80">
        <v>16.5</v>
      </c>
      <c r="I24" s="81"/>
      <c r="J24" s="101">
        <v>21</v>
      </c>
      <c r="K24" s="102">
        <v>0</v>
      </c>
      <c r="L24" s="111">
        <v>37.89</v>
      </c>
      <c r="M24" s="111">
        <v>60</v>
      </c>
      <c r="N24" s="68">
        <v>5</v>
      </c>
      <c r="O24" s="81">
        <v>2</v>
      </c>
      <c r="P24" s="101"/>
      <c r="Q24" s="102"/>
      <c r="R24" s="86">
        <v>0</v>
      </c>
    </row>
    <row r="25" spans="1:18" s="21" customFormat="1" ht="18" x14ac:dyDescent="0.3">
      <c r="A25" s="17">
        <v>21</v>
      </c>
      <c r="B25" s="22">
        <v>6</v>
      </c>
      <c r="C25" s="138" t="s">
        <v>84</v>
      </c>
      <c r="D25" s="89" t="s">
        <v>85</v>
      </c>
      <c r="E25" s="93">
        <v>40</v>
      </c>
      <c r="F25" s="25">
        <v>26</v>
      </c>
      <c r="G25" s="26">
        <v>16</v>
      </c>
      <c r="H25" s="77">
        <v>30.4</v>
      </c>
      <c r="I25" s="94"/>
      <c r="J25" s="107">
        <v>22</v>
      </c>
      <c r="K25" s="108">
        <v>0</v>
      </c>
      <c r="L25" s="112">
        <v>37.770000000000003</v>
      </c>
      <c r="M25" s="112">
        <v>42.16</v>
      </c>
      <c r="N25" s="25">
        <v>17</v>
      </c>
      <c r="O25" s="94">
        <v>4</v>
      </c>
      <c r="P25" s="107"/>
      <c r="Q25" s="108"/>
      <c r="R25" s="89">
        <v>0</v>
      </c>
    </row>
    <row r="26" spans="1:18" s="21" customFormat="1" ht="18" x14ac:dyDescent="0.3">
      <c r="A26" s="17">
        <v>22</v>
      </c>
      <c r="B26" s="22">
        <f t="shared" ref="B26:B28" si="3">$B$25</f>
        <v>6</v>
      </c>
      <c r="C26" s="138"/>
      <c r="D26" s="85" t="s">
        <v>92</v>
      </c>
      <c r="E26" s="91">
        <v>40</v>
      </c>
      <c r="F26" s="23">
        <v>54</v>
      </c>
      <c r="G26" s="24">
        <v>41</v>
      </c>
      <c r="H26" s="65">
        <v>37.5</v>
      </c>
      <c r="I26" s="79">
        <v>23</v>
      </c>
      <c r="J26" s="99">
        <v>22</v>
      </c>
      <c r="K26" s="100">
        <v>5</v>
      </c>
      <c r="L26" s="110">
        <v>29.02</v>
      </c>
      <c r="M26" s="110">
        <v>42.04</v>
      </c>
      <c r="N26" s="23">
        <v>34</v>
      </c>
      <c r="O26" s="79">
        <v>3</v>
      </c>
      <c r="P26" s="99"/>
      <c r="Q26" s="100"/>
      <c r="R26" s="85">
        <v>70</v>
      </c>
    </row>
    <row r="27" spans="1:18" s="21" customFormat="1" ht="18" x14ac:dyDescent="0.3">
      <c r="A27" s="17">
        <v>23</v>
      </c>
      <c r="B27" s="22">
        <f t="shared" si="3"/>
        <v>6</v>
      </c>
      <c r="C27" s="138"/>
      <c r="D27" s="85" t="s">
        <v>86</v>
      </c>
      <c r="E27" s="91">
        <v>37</v>
      </c>
      <c r="F27" s="23">
        <v>61</v>
      </c>
      <c r="G27" s="24">
        <v>29</v>
      </c>
      <c r="H27" s="65">
        <v>24</v>
      </c>
      <c r="I27" s="79"/>
      <c r="J27" s="99">
        <v>19</v>
      </c>
      <c r="K27" s="100">
        <v>5</v>
      </c>
      <c r="L27" s="110">
        <v>31.73</v>
      </c>
      <c r="M27" s="110">
        <v>34.19</v>
      </c>
      <c r="N27" s="23">
        <v>16</v>
      </c>
      <c r="O27" s="79">
        <v>3</v>
      </c>
      <c r="P27" s="99"/>
      <c r="Q27" s="100"/>
      <c r="R27" s="85">
        <v>40</v>
      </c>
    </row>
    <row r="28" spans="1:18" s="70" customFormat="1" ht="18" x14ac:dyDescent="0.3">
      <c r="A28" s="66">
        <v>24</v>
      </c>
      <c r="B28" s="75">
        <f t="shared" si="3"/>
        <v>6</v>
      </c>
      <c r="C28" s="138"/>
      <c r="D28" s="88" t="s">
        <v>87</v>
      </c>
      <c r="E28" s="95">
        <v>40</v>
      </c>
      <c r="F28" s="71">
        <v>97</v>
      </c>
      <c r="G28" s="72">
        <v>84</v>
      </c>
      <c r="H28" s="83">
        <v>22</v>
      </c>
      <c r="I28" s="96"/>
      <c r="J28" s="105">
        <v>23</v>
      </c>
      <c r="K28" s="106">
        <v>0</v>
      </c>
      <c r="L28" s="113">
        <v>34.880000000000003</v>
      </c>
      <c r="M28" s="113">
        <v>35.9</v>
      </c>
      <c r="N28" s="71">
        <v>9</v>
      </c>
      <c r="O28" s="96">
        <v>3</v>
      </c>
      <c r="P28" s="105"/>
      <c r="Q28" s="106"/>
      <c r="R28" s="88">
        <v>40</v>
      </c>
    </row>
  </sheetData>
  <mergeCells count="23">
    <mergeCell ref="K3:K4"/>
    <mergeCell ref="C25:C28"/>
    <mergeCell ref="C5:C8"/>
    <mergeCell ref="C9:C12"/>
    <mergeCell ref="C13:C16"/>
    <mergeCell ref="C17:C20"/>
    <mergeCell ref="C21:C24"/>
    <mergeCell ref="A2:A4"/>
    <mergeCell ref="B2:D3"/>
    <mergeCell ref="E2:I2"/>
    <mergeCell ref="E3:E4"/>
    <mergeCell ref="F3:F4"/>
    <mergeCell ref="G3:G4"/>
    <mergeCell ref="I3:I4"/>
    <mergeCell ref="H3:H4"/>
    <mergeCell ref="L2:P2"/>
    <mergeCell ref="L3:L4"/>
    <mergeCell ref="N3:N4"/>
    <mergeCell ref="R3:R4"/>
    <mergeCell ref="P3:P4"/>
    <mergeCell ref="O3:O4"/>
    <mergeCell ref="Q3:Q4"/>
    <mergeCell ref="M3:M4"/>
  </mergeCells>
  <phoneticPr fontId="11" type="noConversion"/>
  <pageMargins left="0.7" right="0.7" top="0.75" bottom="0.75" header="0.3" footer="0.3"/>
  <pageSetup paperSize="9" orientation="portrait" horizontalDpi="180" verticalDpi="180" r:id="rId1"/>
  <headerFooter>
    <oddHeader>&amp;C Гвардия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W10"/>
  <sheetViews>
    <sheetView tabSelected="1" topLeftCell="C1" zoomScale="70" zoomScaleNormal="70" workbookViewId="0">
      <selection activeCell="AS26" sqref="AS26"/>
    </sheetView>
  </sheetViews>
  <sheetFormatPr defaultColWidth="9.109375" defaultRowHeight="14.4" x14ac:dyDescent="0.3"/>
  <cols>
    <col min="1" max="1" width="5.109375" style="2" customWidth="1"/>
    <col min="2" max="2" width="25.88671875" style="2" customWidth="1"/>
    <col min="3" max="3" width="6" style="2" customWidth="1"/>
    <col min="4" max="4" width="5.109375" style="2" customWidth="1"/>
    <col min="5" max="5" width="6" style="2" customWidth="1"/>
    <col min="6" max="6" width="6.109375" style="2" customWidth="1"/>
    <col min="7" max="7" width="5.44140625" style="2" customWidth="1"/>
    <col min="8" max="8" width="10.5546875" style="2" customWidth="1"/>
    <col min="9" max="11" width="4.5546875" style="2" customWidth="1"/>
    <col min="12" max="12" width="5.33203125" style="2" customWidth="1"/>
    <col min="13" max="13" width="4.5546875" style="2" customWidth="1"/>
    <col min="14" max="14" width="7.5546875" style="2" customWidth="1"/>
    <col min="15" max="15" width="5.44140625" style="2" customWidth="1"/>
    <col min="16" max="16" width="7.5546875" style="2" customWidth="1"/>
    <col min="17" max="17" width="5.44140625" style="2" customWidth="1"/>
    <col min="18" max="18" width="7.6640625" style="2" customWidth="1"/>
    <col min="19" max="19" width="4.5546875" style="2" customWidth="1"/>
    <col min="20" max="20" width="6.88671875" style="2" customWidth="1"/>
    <col min="21" max="21" width="5.109375" style="2" customWidth="1"/>
    <col min="22" max="22" width="5.44140625" style="2" customWidth="1"/>
    <col min="23" max="23" width="5.5546875" style="2" customWidth="1"/>
    <col min="24" max="24" width="7.44140625" style="2" customWidth="1"/>
    <col min="25" max="25" width="6.109375" style="2" customWidth="1"/>
    <col min="26" max="26" width="7" style="2" customWidth="1"/>
    <col min="27" max="27" width="6.109375" style="2" customWidth="1"/>
    <col min="28" max="28" width="1" style="2" hidden="1" customWidth="1"/>
    <col min="29" max="29" width="3.44140625" style="2" hidden="1" customWidth="1"/>
    <col min="30" max="30" width="6.5546875" style="2" customWidth="1"/>
    <col min="31" max="31" width="5.44140625" style="2" customWidth="1"/>
    <col min="32" max="32" width="7.88671875" style="2" customWidth="1"/>
    <col min="33" max="33" width="4.5546875" style="2" customWidth="1"/>
    <col min="34" max="34" width="8.33203125" style="2" customWidth="1"/>
    <col min="35" max="35" width="6.33203125" style="2" customWidth="1"/>
    <col min="36" max="36" width="7" style="2" customWidth="1"/>
    <col min="37" max="37" width="6.109375" style="2" customWidth="1"/>
    <col min="38" max="38" width="8.44140625" style="2" customWidth="1"/>
    <col min="39" max="39" width="6.109375" style="2" customWidth="1"/>
    <col min="40" max="40" width="1" style="2" hidden="1" customWidth="1"/>
    <col min="41" max="41" width="3.44140625" style="2" hidden="1" customWidth="1"/>
    <col min="42" max="42" width="10.6640625" style="2" customWidth="1"/>
    <col min="43" max="43" width="5.44140625" style="2" customWidth="1"/>
    <col min="44" max="44" width="8.33203125" style="2" customWidth="1"/>
    <col min="45" max="45" width="6.33203125" style="2" customWidth="1"/>
    <col min="46" max="46" width="10" style="2" customWidth="1"/>
    <col min="47" max="47" width="8" style="2" customWidth="1"/>
    <col min="48" max="48" width="6.109375" style="2" customWidth="1"/>
    <col min="49" max="16384" width="9.109375" style="2"/>
  </cols>
  <sheetData>
    <row r="2" spans="1:49" ht="60" customHeight="1" x14ac:dyDescent="0.3">
      <c r="A2" s="142" t="s">
        <v>2</v>
      </c>
      <c r="B2" s="143"/>
      <c r="C2" s="151" t="s">
        <v>31</v>
      </c>
      <c r="D2" s="152"/>
      <c r="E2" s="152"/>
      <c r="F2" s="152"/>
      <c r="G2" s="152"/>
      <c r="H2" s="152"/>
      <c r="I2" s="152"/>
      <c r="J2" s="152"/>
      <c r="K2" s="153"/>
      <c r="L2" s="148" t="s">
        <v>34</v>
      </c>
      <c r="M2" s="149"/>
      <c r="N2" s="151" t="s">
        <v>42</v>
      </c>
      <c r="O2" s="154"/>
      <c r="P2" s="154"/>
      <c r="Q2" s="154"/>
      <c r="R2" s="154"/>
      <c r="S2" s="154"/>
      <c r="T2" s="154"/>
      <c r="U2" s="154"/>
      <c r="V2" s="148" t="s">
        <v>16</v>
      </c>
      <c r="W2" s="159"/>
      <c r="X2" s="155" t="s">
        <v>29</v>
      </c>
      <c r="Y2" s="152"/>
      <c r="Z2" s="152"/>
      <c r="AA2" s="152"/>
      <c r="AB2" s="152"/>
      <c r="AC2" s="152"/>
      <c r="AD2" s="152"/>
      <c r="AE2" s="152"/>
      <c r="AF2" s="152"/>
      <c r="AG2" s="153"/>
      <c r="AH2" s="162" t="s">
        <v>17</v>
      </c>
      <c r="AI2" s="163"/>
      <c r="AJ2" s="155" t="s">
        <v>51</v>
      </c>
      <c r="AK2" s="152"/>
      <c r="AL2" s="152"/>
      <c r="AM2" s="152"/>
      <c r="AN2" s="152"/>
      <c r="AO2" s="152"/>
      <c r="AP2" s="152"/>
      <c r="AQ2" s="152"/>
      <c r="AR2" s="162" t="s">
        <v>55</v>
      </c>
      <c r="AS2" s="163"/>
      <c r="AT2" s="151" t="s">
        <v>30</v>
      </c>
      <c r="AU2" s="158"/>
      <c r="AV2" s="6" t="s">
        <v>9</v>
      </c>
      <c r="AW2" s="7" t="s">
        <v>6</v>
      </c>
    </row>
    <row r="3" spans="1:49" ht="47.4" customHeight="1" x14ac:dyDescent="0.3">
      <c r="A3" s="144"/>
      <c r="B3" s="145"/>
      <c r="C3" s="45" t="str">
        <f>Результаты!E3</f>
        <v>пресс (баллы)</v>
      </c>
      <c r="D3" s="45" t="str">
        <f>Результаты!F3</f>
        <v>отжим баллы (девуш.) подтягивание баллы (юн)</v>
      </c>
      <c r="E3" s="45" t="str">
        <f>Результаты!G3</f>
        <v>челночный бег (баллы)</v>
      </c>
      <c r="F3" s="47" t="s">
        <v>24</v>
      </c>
      <c r="G3" s="48"/>
      <c r="H3" s="45" t="str">
        <f>Результаты!H3</f>
        <v>метание гранат (м)</v>
      </c>
      <c r="I3" s="46"/>
      <c r="J3" s="45" t="str">
        <f>Результаты!I3</f>
        <v>гиря</v>
      </c>
      <c r="K3" s="46"/>
      <c r="L3" s="144"/>
      <c r="M3" s="150"/>
      <c r="N3" s="156" t="str">
        <f>Результаты!L3</f>
        <v>сборка, разборка автомата снаряжение магазина(с)</v>
      </c>
      <c r="O3" s="157"/>
      <c r="P3" s="156" t="s">
        <v>90</v>
      </c>
      <c r="Q3" s="157"/>
      <c r="R3" s="146" t="str">
        <f>Результаты!N3</f>
        <v>стрельба винтовка</v>
      </c>
      <c r="S3" s="147"/>
      <c r="T3" s="146" t="s">
        <v>93</v>
      </c>
      <c r="U3" s="147"/>
      <c r="V3" s="160"/>
      <c r="W3" s="161"/>
      <c r="X3" s="146" t="s">
        <v>57</v>
      </c>
      <c r="Y3" s="147"/>
      <c r="Z3" s="146" t="str">
        <f>Результаты!K3</f>
        <v>метание ножей (очки)</v>
      </c>
      <c r="AA3" s="147"/>
      <c r="AB3" s="146" t="s">
        <v>13</v>
      </c>
      <c r="AC3" s="147"/>
      <c r="AD3" s="146" t="s">
        <v>58</v>
      </c>
      <c r="AE3" s="147"/>
      <c r="AF3" s="146" t="s">
        <v>27</v>
      </c>
      <c r="AG3" s="147"/>
      <c r="AH3" s="164"/>
      <c r="AI3" s="165"/>
      <c r="AJ3" s="146" t="s">
        <v>52</v>
      </c>
      <c r="AK3" s="147"/>
      <c r="AL3" s="146" t="s">
        <v>53</v>
      </c>
      <c r="AM3" s="147"/>
      <c r="AN3" s="146" t="s">
        <v>13</v>
      </c>
      <c r="AO3" s="147"/>
      <c r="AP3" s="146" t="s">
        <v>54</v>
      </c>
      <c r="AQ3" s="147"/>
      <c r="AR3" s="164"/>
      <c r="AS3" s="165"/>
      <c r="AT3" s="146" t="s">
        <v>28</v>
      </c>
      <c r="AU3" s="147"/>
      <c r="AV3" s="6"/>
      <c r="AW3" s="7"/>
    </row>
    <row r="4" spans="1:49" s="42" customFormat="1" ht="36.75" customHeight="1" x14ac:dyDescent="0.3">
      <c r="A4" s="38" t="s">
        <v>7</v>
      </c>
      <c r="B4" s="38" t="s">
        <v>4</v>
      </c>
      <c r="C4" s="38" t="s">
        <v>25</v>
      </c>
      <c r="D4" s="38" t="s">
        <v>25</v>
      </c>
      <c r="E4" s="38" t="s">
        <v>25</v>
      </c>
      <c r="F4" s="38" t="s">
        <v>25</v>
      </c>
      <c r="G4" s="38" t="s">
        <v>1</v>
      </c>
      <c r="H4" s="38" t="s">
        <v>0</v>
      </c>
      <c r="I4" s="38" t="s">
        <v>1</v>
      </c>
      <c r="J4" s="38" t="s">
        <v>0</v>
      </c>
      <c r="K4" s="38" t="s">
        <v>1</v>
      </c>
      <c r="L4" s="39" t="s">
        <v>19</v>
      </c>
      <c r="M4" s="39" t="s">
        <v>1</v>
      </c>
      <c r="N4" s="38" t="s">
        <v>26</v>
      </c>
      <c r="O4" s="38" t="s">
        <v>1</v>
      </c>
      <c r="P4" s="38" t="s">
        <v>26</v>
      </c>
      <c r="Q4" s="38" t="s">
        <v>1</v>
      </c>
      <c r="R4" s="38" t="s">
        <v>0</v>
      </c>
      <c r="S4" s="38" t="s">
        <v>1</v>
      </c>
      <c r="T4" s="38" t="s">
        <v>25</v>
      </c>
      <c r="U4" s="38" t="s">
        <v>1</v>
      </c>
      <c r="V4" s="39" t="s">
        <v>15</v>
      </c>
      <c r="W4" s="39" t="s">
        <v>1</v>
      </c>
      <c r="X4" s="38" t="s">
        <v>26</v>
      </c>
      <c r="Y4" s="38" t="s">
        <v>1</v>
      </c>
      <c r="Z4" s="38" t="s">
        <v>0</v>
      </c>
      <c r="AA4" s="38" t="s">
        <v>1</v>
      </c>
      <c r="AB4" s="38" t="s">
        <v>0</v>
      </c>
      <c r="AC4" s="38" t="s">
        <v>1</v>
      </c>
      <c r="AD4" s="38" t="s">
        <v>0</v>
      </c>
      <c r="AE4" s="38" t="s">
        <v>1</v>
      </c>
      <c r="AF4" s="38" t="s">
        <v>26</v>
      </c>
      <c r="AG4" s="38" t="s">
        <v>1</v>
      </c>
      <c r="AH4" s="39" t="s">
        <v>15</v>
      </c>
      <c r="AI4" s="39" t="s">
        <v>1</v>
      </c>
      <c r="AJ4" s="38" t="s">
        <v>26</v>
      </c>
      <c r="AK4" s="38" t="s">
        <v>1</v>
      </c>
      <c r="AL4" s="38" t="s">
        <v>0</v>
      </c>
      <c r="AM4" s="38" t="s">
        <v>1</v>
      </c>
      <c r="AN4" s="38" t="s">
        <v>0</v>
      </c>
      <c r="AO4" s="38" t="s">
        <v>1</v>
      </c>
      <c r="AP4" s="38" t="s">
        <v>0</v>
      </c>
      <c r="AQ4" s="38" t="s">
        <v>1</v>
      </c>
      <c r="AR4" s="39" t="s">
        <v>15</v>
      </c>
      <c r="AS4" s="39" t="s">
        <v>1</v>
      </c>
      <c r="AT4" s="38" t="s">
        <v>0</v>
      </c>
      <c r="AU4" s="38" t="s">
        <v>1</v>
      </c>
      <c r="AV4" s="40" t="s">
        <v>9</v>
      </c>
      <c r="AW4" s="41" t="s">
        <v>6</v>
      </c>
    </row>
    <row r="5" spans="1:49" ht="23.4" customHeight="1" x14ac:dyDescent="0.3">
      <c r="A5" s="3">
        <v>6</v>
      </c>
      <c r="B5" s="3" t="str">
        <f>Результаты!C25</f>
        <v>ВПК Авангард г.Самара</v>
      </c>
      <c r="C5" s="3">
        <f>Результаты!E25+Результаты!E26+Результаты!E27+Результаты!E28</f>
        <v>157</v>
      </c>
      <c r="D5" s="3">
        <f>Результаты!F25+Результаты!F26+Результаты!F27+Результаты!F28</f>
        <v>238</v>
      </c>
      <c r="E5" s="3">
        <f>Результаты!G25+Результаты!G26+Результаты!G27+Результаты!G28</f>
        <v>170</v>
      </c>
      <c r="F5" s="37">
        <f>C5+D5+E5</f>
        <v>565</v>
      </c>
      <c r="G5" s="49">
        <v>3</v>
      </c>
      <c r="H5" s="3">
        <f>Результаты!H25+Результаты!H26+Результаты!H27+Результаты!H28</f>
        <v>113.9</v>
      </c>
      <c r="I5" s="3">
        <v>3</v>
      </c>
      <c r="J5" s="3">
        <f>Результаты!I25+Результаты!I26+Результаты!I27+Результаты!I28</f>
        <v>23</v>
      </c>
      <c r="K5" s="50">
        <v>2</v>
      </c>
      <c r="L5" s="51">
        <f>G5+I5+K5</f>
        <v>8</v>
      </c>
      <c r="M5" s="30">
        <v>2</v>
      </c>
      <c r="N5" s="59">
        <f>Результаты!L25+Результаты!L26+Результаты!L27+Результаты!L28</f>
        <v>133.4</v>
      </c>
      <c r="O5" s="50">
        <v>2</v>
      </c>
      <c r="P5" s="59">
        <f>Результаты!M25+Результаты!M26+Результаты!M27+Результаты!M28</f>
        <v>154.29</v>
      </c>
      <c r="Q5" s="50">
        <v>3</v>
      </c>
      <c r="R5" s="3">
        <f>Результаты!N25+Результаты!N26+Результаты!N27+Результаты!N28</f>
        <v>76</v>
      </c>
      <c r="S5" s="50">
        <v>1</v>
      </c>
      <c r="T5" s="59">
        <f>Результаты!O25+Результаты!O26+Результаты!O27+Результаты!O28</f>
        <v>13</v>
      </c>
      <c r="U5" s="50">
        <v>4</v>
      </c>
      <c r="V5" s="13">
        <f>O5+S5+U5+Q5</f>
        <v>10</v>
      </c>
      <c r="W5" s="30">
        <v>2</v>
      </c>
      <c r="X5" s="114">
        <v>313.14999999999998</v>
      </c>
      <c r="Y5" s="50">
        <v>5</v>
      </c>
      <c r="Z5" s="16">
        <f>Результаты!K25+Результаты!K26+Результаты!K27+Результаты!K28</f>
        <v>10</v>
      </c>
      <c r="AA5" s="50">
        <v>3</v>
      </c>
      <c r="AB5" s="3"/>
      <c r="AC5" s="3"/>
      <c r="AD5" s="3">
        <f>Результаты!J25+Результаты!J26+Результаты!J27+Результаты!J28</f>
        <v>86</v>
      </c>
      <c r="AE5" s="50">
        <v>5</v>
      </c>
      <c r="AF5" s="114">
        <v>2.54</v>
      </c>
      <c r="AG5" s="50">
        <v>2</v>
      </c>
      <c r="AH5" s="13">
        <f>Y5+AA5+AC5+AE5+AG5</f>
        <v>15</v>
      </c>
      <c r="AI5" s="30">
        <v>5</v>
      </c>
      <c r="AJ5" s="59">
        <v>1.25</v>
      </c>
      <c r="AK5" s="50">
        <v>2</v>
      </c>
      <c r="AL5" s="59">
        <v>3.18</v>
      </c>
      <c r="AM5" s="50">
        <v>3</v>
      </c>
      <c r="AN5" s="3"/>
      <c r="AO5" s="3"/>
      <c r="AP5" s="3">
        <f>Результаты!R25+Результаты!R26+Результаты!R27+Результаты!R28</f>
        <v>150</v>
      </c>
      <c r="AQ5" s="50">
        <v>1</v>
      </c>
      <c r="AR5" s="13">
        <f>AK5+AM5+AO5+AQ5</f>
        <v>6</v>
      </c>
      <c r="AS5" s="30">
        <v>1</v>
      </c>
      <c r="AT5" s="114">
        <v>25</v>
      </c>
      <c r="AU5" s="5">
        <v>1</v>
      </c>
      <c r="AV5" s="3">
        <f>M5+W5+AI5++AS5+AU5*2</f>
        <v>12</v>
      </c>
      <c r="AW5" s="5">
        <v>1</v>
      </c>
    </row>
    <row r="6" spans="1:49" ht="22.5" customHeight="1" x14ac:dyDescent="0.3">
      <c r="A6" s="3">
        <v>5</v>
      </c>
      <c r="B6" s="3" t="str">
        <f>Результаты!C21</f>
        <v>Галеас г.Ясный Оренбург</v>
      </c>
      <c r="C6" s="3">
        <f>Результаты!E21+Результаты!E22+Результаты!E23+Результаты!E24</f>
        <v>184</v>
      </c>
      <c r="D6" s="3">
        <f>Результаты!F21+Результаты!F22+Результаты!F23+Результаты!F24</f>
        <v>258</v>
      </c>
      <c r="E6" s="3">
        <f>Результаты!G21+Результаты!G22+Результаты!G23+Результаты!G24</f>
        <v>129</v>
      </c>
      <c r="F6" s="37">
        <f>C6+D6+E6</f>
        <v>571</v>
      </c>
      <c r="G6" s="49">
        <v>1</v>
      </c>
      <c r="H6" s="3">
        <f>Результаты!H21+Результаты!H22+Результаты!H23+Результаты!H24</f>
        <v>95.9</v>
      </c>
      <c r="I6" s="3">
        <v>6</v>
      </c>
      <c r="J6" s="3">
        <f>Результаты!I21+Результаты!I22+Результаты!I23+Результаты!I24</f>
        <v>50</v>
      </c>
      <c r="K6" s="50">
        <v>1</v>
      </c>
      <c r="L6" s="51">
        <f>G6+I6+K6</f>
        <v>8</v>
      </c>
      <c r="M6" s="30">
        <v>1</v>
      </c>
      <c r="N6" s="59">
        <f>Результаты!L21+Результаты!L22+Результаты!L23+Результаты!L24</f>
        <v>162.4</v>
      </c>
      <c r="O6" s="50">
        <v>5</v>
      </c>
      <c r="P6" s="59">
        <f>Результаты!M21+Результаты!M22+Результаты!M23+Результаты!M24</f>
        <v>194.34</v>
      </c>
      <c r="Q6" s="50">
        <v>6</v>
      </c>
      <c r="R6" s="3">
        <f>Результаты!N21+Результаты!N22+Результаты!N23+Результаты!N24</f>
        <v>55</v>
      </c>
      <c r="S6" s="50">
        <v>3</v>
      </c>
      <c r="T6" s="59">
        <f>Результаты!O21+Результаты!O22+Результаты!O23+Результаты!O24</f>
        <v>13</v>
      </c>
      <c r="U6" s="50">
        <v>4</v>
      </c>
      <c r="V6" s="13">
        <f>O6+S6+U6+Q6</f>
        <v>18</v>
      </c>
      <c r="W6" s="30">
        <v>6</v>
      </c>
      <c r="X6" s="114">
        <v>278.27</v>
      </c>
      <c r="Y6" s="50">
        <v>2</v>
      </c>
      <c r="Z6" s="16">
        <f>Результаты!K21+Результаты!K22+Результаты!K23+Результаты!K24</f>
        <v>15</v>
      </c>
      <c r="AA6" s="50">
        <v>2</v>
      </c>
      <c r="AB6" s="3"/>
      <c r="AC6" s="3"/>
      <c r="AD6" s="3">
        <f>Результаты!J21+Результаты!J22+Результаты!J23+Результаты!J24</f>
        <v>70</v>
      </c>
      <c r="AE6" s="50">
        <v>6</v>
      </c>
      <c r="AF6" s="114">
        <v>3.14</v>
      </c>
      <c r="AG6" s="50">
        <v>4</v>
      </c>
      <c r="AH6" s="13">
        <f>Y6+AA6+AC6+AE6+AG6</f>
        <v>14</v>
      </c>
      <c r="AI6" s="30">
        <v>3</v>
      </c>
      <c r="AJ6" s="59">
        <v>2.38</v>
      </c>
      <c r="AK6" s="50">
        <v>6</v>
      </c>
      <c r="AL6" s="59">
        <v>3.2</v>
      </c>
      <c r="AM6" s="50">
        <v>4</v>
      </c>
      <c r="AN6" s="3"/>
      <c r="AO6" s="3"/>
      <c r="AP6" s="3">
        <f>Результаты!R21+Результаты!R22+Результаты!R23+Результаты!R24</f>
        <v>110</v>
      </c>
      <c r="AQ6" s="50">
        <v>4</v>
      </c>
      <c r="AR6" s="13">
        <f>AK6+AM6+AO6+AQ6</f>
        <v>14</v>
      </c>
      <c r="AS6" s="30">
        <v>6</v>
      </c>
      <c r="AT6" s="114">
        <v>26</v>
      </c>
      <c r="AU6" s="5">
        <v>2</v>
      </c>
      <c r="AV6" s="3">
        <f>M6+W6+AI6++AS6+AU6*2</f>
        <v>20</v>
      </c>
      <c r="AW6" s="5">
        <v>2</v>
      </c>
    </row>
    <row r="7" spans="1:49" ht="22.5" customHeight="1" x14ac:dyDescent="0.3">
      <c r="A7" s="3">
        <v>3</v>
      </c>
      <c r="B7" s="3" t="str">
        <f>Результаты!C13</f>
        <v>ВПК "Гвардеец ДОСААФ" г.Отрадный</v>
      </c>
      <c r="C7" s="3">
        <f>Результаты!E13+Результаты!E14+Результаты!E15+Результаты!E16</f>
        <v>170</v>
      </c>
      <c r="D7" s="3">
        <f>Результаты!F13+Результаты!F14+Результаты!F15+Результаты!F16</f>
        <v>178</v>
      </c>
      <c r="E7" s="3">
        <f>Результаты!G13+Результаты!G14+Результаты!G15+Результаты!G16</f>
        <v>138</v>
      </c>
      <c r="F7" s="37">
        <f>C7+D7+E7</f>
        <v>486</v>
      </c>
      <c r="G7" s="49">
        <v>5</v>
      </c>
      <c r="H7" s="3">
        <f>Результаты!H13+Результаты!H14+Результаты!H15+Результаты!H16</f>
        <v>114.5</v>
      </c>
      <c r="I7" s="3">
        <v>2</v>
      </c>
      <c r="J7" s="3">
        <f>Результаты!I13+Результаты!I14+Результаты!I15+Результаты!I16</f>
        <v>16</v>
      </c>
      <c r="K7" s="50">
        <v>4</v>
      </c>
      <c r="L7" s="51">
        <f>G7+I7+K7</f>
        <v>11</v>
      </c>
      <c r="M7" s="30">
        <v>4</v>
      </c>
      <c r="N7" s="59">
        <f>Результаты!L13+Результаты!L14+Результаты!L15+Результаты!L16</f>
        <v>137.37</v>
      </c>
      <c r="O7" s="50">
        <v>3</v>
      </c>
      <c r="P7" s="59">
        <f>Результаты!M13+Результаты!M14+Результаты!M15+Результаты!M16</f>
        <v>175.77999999999997</v>
      </c>
      <c r="Q7" s="50">
        <v>5</v>
      </c>
      <c r="R7" s="3">
        <f>Результаты!N13+Результаты!N14+Результаты!N15+Результаты!N16</f>
        <v>43</v>
      </c>
      <c r="S7" s="50">
        <v>4</v>
      </c>
      <c r="T7" s="59">
        <f>Результаты!O13+Результаты!O14+Результаты!O15+Результаты!O16</f>
        <v>15</v>
      </c>
      <c r="U7" s="50">
        <v>3</v>
      </c>
      <c r="V7" s="13">
        <f>O7+S7+U7+Q7</f>
        <v>15</v>
      </c>
      <c r="W7" s="30">
        <v>5</v>
      </c>
      <c r="X7" s="114">
        <v>269.17</v>
      </c>
      <c r="Y7" s="50">
        <v>1</v>
      </c>
      <c r="Z7" s="16">
        <f>Результаты!K13+Результаты!K14+Результаты!K15+Результаты!K16</f>
        <v>30</v>
      </c>
      <c r="AA7" s="50">
        <v>1</v>
      </c>
      <c r="AB7" s="3"/>
      <c r="AC7" s="3"/>
      <c r="AD7" s="3">
        <f>Результаты!J13+Результаты!J14+Результаты!J15+Результаты!J16</f>
        <v>89</v>
      </c>
      <c r="AE7" s="50">
        <v>4</v>
      </c>
      <c r="AF7" s="114">
        <v>3.4</v>
      </c>
      <c r="AG7" s="50">
        <v>5</v>
      </c>
      <c r="AH7" s="13">
        <f>Y7+AA7+AC7+AE7+AG7</f>
        <v>11</v>
      </c>
      <c r="AI7" s="30">
        <v>1</v>
      </c>
      <c r="AJ7" s="59">
        <v>2.2999999999999998</v>
      </c>
      <c r="AK7" s="50">
        <v>5</v>
      </c>
      <c r="AL7" s="59">
        <v>3.56</v>
      </c>
      <c r="AM7" s="50">
        <v>5</v>
      </c>
      <c r="AN7" s="3"/>
      <c r="AO7" s="3"/>
      <c r="AP7" s="3">
        <f>Результаты!R13+Результаты!R14+Результаты!R15+Результаты!R16</f>
        <v>150</v>
      </c>
      <c r="AQ7" s="50">
        <v>1</v>
      </c>
      <c r="AR7" s="13">
        <f>AK7+AM7+AO7+AQ7</f>
        <v>11</v>
      </c>
      <c r="AS7" s="30">
        <v>4</v>
      </c>
      <c r="AT7" s="114">
        <v>27</v>
      </c>
      <c r="AU7" s="5">
        <v>3</v>
      </c>
      <c r="AV7" s="3">
        <f>M7+W7+AI7++AS7+AU7*2</f>
        <v>20</v>
      </c>
      <c r="AW7" s="5">
        <v>3</v>
      </c>
    </row>
    <row r="8" spans="1:49" ht="22.5" customHeight="1" x14ac:dyDescent="0.3">
      <c r="A8" s="3">
        <v>4</v>
      </c>
      <c r="B8" s="3" t="str">
        <f>Результаты!C17</f>
        <v>"Кадеты" шк.95 Самара</v>
      </c>
      <c r="C8" s="3">
        <f>Результаты!E17+Результаты!E18+Результаты!E19+Результаты!E20</f>
        <v>218</v>
      </c>
      <c r="D8" s="3">
        <f>Результаты!F17+Результаты!F18+Результаты!F19+Результаты!F20</f>
        <v>208</v>
      </c>
      <c r="E8" s="3">
        <f>Результаты!G17+Результаты!G18+Результаты!G19+Результаты!G20</f>
        <v>141</v>
      </c>
      <c r="F8" s="37">
        <f>C8+D8+E8</f>
        <v>567</v>
      </c>
      <c r="G8" s="49">
        <v>2</v>
      </c>
      <c r="H8" s="3">
        <f>Результаты!H17+Результаты!H18+Результаты!H19+Результаты!H20</f>
        <v>124.5</v>
      </c>
      <c r="I8" s="3">
        <v>1</v>
      </c>
      <c r="J8" s="3">
        <f>Результаты!I17+Результаты!I18+Результаты!I19+Результаты!I20</f>
        <v>14</v>
      </c>
      <c r="K8" s="50">
        <v>6</v>
      </c>
      <c r="L8" s="51">
        <f>G8+I8+K8</f>
        <v>9</v>
      </c>
      <c r="M8" s="30">
        <v>3</v>
      </c>
      <c r="N8" s="59">
        <f>Результаты!L17+Результаты!L18+Результаты!L19+Результаты!L20</f>
        <v>123.19</v>
      </c>
      <c r="O8" s="50">
        <v>1</v>
      </c>
      <c r="P8" s="59">
        <f>Результаты!M17+Результаты!M18+Результаты!M19+Результаты!M20</f>
        <v>170.01</v>
      </c>
      <c r="Q8" s="50">
        <v>4</v>
      </c>
      <c r="R8" s="3">
        <f>Результаты!N17+Результаты!N18+Результаты!N19+Результаты!N20</f>
        <v>29</v>
      </c>
      <c r="S8" s="50">
        <v>6</v>
      </c>
      <c r="T8" s="59">
        <f>Результаты!O17+Результаты!O18+Результаты!O19+Результаты!O20</f>
        <v>13</v>
      </c>
      <c r="U8" s="50">
        <v>4</v>
      </c>
      <c r="V8" s="13">
        <f>O8+S8+U8+Q8</f>
        <v>15</v>
      </c>
      <c r="W8" s="30">
        <v>4</v>
      </c>
      <c r="X8" s="114">
        <v>280.67</v>
      </c>
      <c r="Y8" s="50">
        <v>3</v>
      </c>
      <c r="Z8" s="16">
        <f>Результаты!K17+Результаты!K18+Результаты!K19+Результаты!K20</f>
        <v>0</v>
      </c>
      <c r="AA8" s="50">
        <v>6</v>
      </c>
      <c r="AB8" s="3"/>
      <c r="AC8" s="3"/>
      <c r="AD8" s="3">
        <f>Результаты!J17+Результаты!J18+Результаты!J19+Результаты!J20</f>
        <v>92</v>
      </c>
      <c r="AE8" s="50">
        <v>3</v>
      </c>
      <c r="AF8" s="114">
        <v>4.2300000000000004</v>
      </c>
      <c r="AG8" s="50">
        <v>6</v>
      </c>
      <c r="AH8" s="13">
        <f>Y8+AA8+AC8+AE8+AG8</f>
        <v>18</v>
      </c>
      <c r="AI8" s="30">
        <v>6</v>
      </c>
      <c r="AJ8" s="59">
        <v>2.2599999999999998</v>
      </c>
      <c r="AK8" s="50">
        <v>4</v>
      </c>
      <c r="AL8" s="59">
        <v>2.27</v>
      </c>
      <c r="AM8" s="50">
        <v>1</v>
      </c>
      <c r="AN8" s="3"/>
      <c r="AO8" s="3"/>
      <c r="AP8" s="3">
        <f>Результаты!R17+Результаты!R18+Результаты!R19+Результаты!R20</f>
        <v>120</v>
      </c>
      <c r="AQ8" s="50">
        <v>3</v>
      </c>
      <c r="AR8" s="13">
        <f>AK8+AM8+AO8+AQ8</f>
        <v>8</v>
      </c>
      <c r="AS8" s="30">
        <v>2</v>
      </c>
      <c r="AT8" s="114">
        <v>27</v>
      </c>
      <c r="AU8" s="5">
        <v>3</v>
      </c>
      <c r="AV8" s="3">
        <f>M8+W8+AI8++AS8+AU8*2</f>
        <v>21</v>
      </c>
      <c r="AW8" s="5">
        <v>4</v>
      </c>
    </row>
    <row r="9" spans="1:49" ht="22.5" customHeight="1" x14ac:dyDescent="0.3">
      <c r="A9" s="3">
        <v>1</v>
      </c>
      <c r="B9" s="3" t="str">
        <f>Результаты!C5</f>
        <v>ВПК Десант Богатое</v>
      </c>
      <c r="C9" s="3">
        <f>Результаты!E5+Результаты!E6+Результаты!E7+Результаты!E8</f>
        <v>129</v>
      </c>
      <c r="D9" s="3">
        <f>Результаты!F5+Результаты!F6+Результаты!F7+Результаты!F8</f>
        <v>108</v>
      </c>
      <c r="E9" s="3">
        <f>Результаты!G5+Результаты!G6+Результаты!G7+Результаты!G8</f>
        <v>176</v>
      </c>
      <c r="F9" s="37">
        <f>C9+D9+E9</f>
        <v>413</v>
      </c>
      <c r="G9" s="49">
        <v>6</v>
      </c>
      <c r="H9" s="3">
        <f>Результаты!H5+Результаты!H6+Результаты!H7+Результаты!H8</f>
        <v>110.20000000000002</v>
      </c>
      <c r="I9" s="3">
        <v>4</v>
      </c>
      <c r="J9" s="3">
        <f>Результаты!I5+Результаты!I6+Результаты!I7+Результаты!I8</f>
        <v>18</v>
      </c>
      <c r="K9" s="50">
        <v>3</v>
      </c>
      <c r="L9" s="51">
        <f>G9+I9+K9</f>
        <v>13</v>
      </c>
      <c r="M9" s="30">
        <v>5</v>
      </c>
      <c r="N9" s="59">
        <f>Результаты!L5+Результаты!L6+Результаты!L7+Результаты!L8</f>
        <v>148.72</v>
      </c>
      <c r="O9" s="50">
        <v>4</v>
      </c>
      <c r="P9" s="59">
        <f>Результаты!M5+Результаты!M6+Результаты!M7+Результаты!M8</f>
        <v>142.93</v>
      </c>
      <c r="Q9" s="50">
        <v>1</v>
      </c>
      <c r="R9" s="3">
        <f>Результаты!N5+Результаты!N6+Результаты!N7+Результаты!N8</f>
        <v>64</v>
      </c>
      <c r="S9" s="50">
        <v>2</v>
      </c>
      <c r="T9" s="59">
        <f>Результаты!O5+Результаты!O6+Результаты!O7+Результаты!O8</f>
        <v>19</v>
      </c>
      <c r="U9" s="50">
        <v>1</v>
      </c>
      <c r="V9" s="13">
        <f>O9+S9+U9+Q9</f>
        <v>8</v>
      </c>
      <c r="W9" s="30">
        <v>1</v>
      </c>
      <c r="X9" s="114">
        <v>337</v>
      </c>
      <c r="Y9" s="50">
        <v>6</v>
      </c>
      <c r="Z9" s="16">
        <f>Результаты!K5+Результаты!K6+Результаты!K7+Результаты!K8</f>
        <v>10</v>
      </c>
      <c r="AA9" s="50">
        <v>3</v>
      </c>
      <c r="AB9" s="3"/>
      <c r="AC9" s="3"/>
      <c r="AD9" s="3">
        <f>Результаты!J5+Результаты!J6+Результаты!J7+Результаты!J8</f>
        <v>93</v>
      </c>
      <c r="AE9" s="50">
        <v>2</v>
      </c>
      <c r="AF9" s="114">
        <v>3.07</v>
      </c>
      <c r="AG9" s="50">
        <v>3</v>
      </c>
      <c r="AH9" s="13">
        <f>Y9+AA9+AC9+AE9+AG9</f>
        <v>14</v>
      </c>
      <c r="AI9" s="30">
        <v>4</v>
      </c>
      <c r="AJ9" s="59">
        <v>1.25</v>
      </c>
      <c r="AK9" s="50">
        <v>2</v>
      </c>
      <c r="AL9" s="59">
        <v>2.38</v>
      </c>
      <c r="AM9" s="50">
        <v>2</v>
      </c>
      <c r="AN9" s="3"/>
      <c r="AO9" s="3"/>
      <c r="AP9" s="3">
        <f>Результаты!R5+Результаты!R6+Результаты!R7+Результаты!R8</f>
        <v>110</v>
      </c>
      <c r="AQ9" s="50">
        <v>4</v>
      </c>
      <c r="AR9" s="13">
        <f>AK9+AM9+AO9+AQ9</f>
        <v>8</v>
      </c>
      <c r="AS9" s="30">
        <v>3</v>
      </c>
      <c r="AT9" s="114">
        <v>31</v>
      </c>
      <c r="AU9" s="5">
        <v>5</v>
      </c>
      <c r="AV9" s="3">
        <f>M9+W9+AI9++AS9+AU9*2</f>
        <v>23</v>
      </c>
      <c r="AW9" s="5">
        <v>5</v>
      </c>
    </row>
    <row r="10" spans="1:49" ht="22.5" customHeight="1" x14ac:dyDescent="0.3">
      <c r="A10" s="3">
        <v>2</v>
      </c>
      <c r="B10" s="3" t="str">
        <f>Результаты!C9</f>
        <v>ВПК ЮО "Гвардия" с.Богатое</v>
      </c>
      <c r="C10" s="3">
        <f>Результаты!E9+Результаты!E10+Результаты!E11+Результаты!E12</f>
        <v>256</v>
      </c>
      <c r="D10" s="3">
        <f>Результаты!F9+Результаты!F10+Результаты!F11+Результаты!F12</f>
        <v>146</v>
      </c>
      <c r="E10" s="3">
        <f>Результаты!G9+Результаты!G10+Результаты!G11+Результаты!G12</f>
        <v>130</v>
      </c>
      <c r="F10" s="37">
        <f>C10+D10+E10</f>
        <v>532</v>
      </c>
      <c r="G10" s="49">
        <v>4</v>
      </c>
      <c r="H10" s="3">
        <f>Результаты!H9+Результаты!H10+Результаты!H11+Результаты!H12</f>
        <v>101.8</v>
      </c>
      <c r="I10" s="3">
        <v>5</v>
      </c>
      <c r="J10" s="3">
        <f>Результаты!I9+Результаты!I10+Результаты!I11+Результаты!I12</f>
        <v>15</v>
      </c>
      <c r="K10" s="50">
        <v>5</v>
      </c>
      <c r="L10" s="51">
        <f>G10+I10+K10</f>
        <v>14</v>
      </c>
      <c r="M10" s="30">
        <v>6</v>
      </c>
      <c r="N10" s="59">
        <f>Результаты!L9+Результаты!L10+Результаты!L11+Результаты!L12</f>
        <v>214.49</v>
      </c>
      <c r="O10" s="50">
        <v>6</v>
      </c>
      <c r="P10" s="59">
        <f>Результаты!M9+Результаты!M10+Результаты!M11+Результаты!M12</f>
        <v>152.26</v>
      </c>
      <c r="Q10" s="50">
        <v>2</v>
      </c>
      <c r="R10" s="3">
        <f>Результаты!N9+Результаты!N10+Результаты!N11+Результаты!N12</f>
        <v>33</v>
      </c>
      <c r="S10" s="50">
        <v>5</v>
      </c>
      <c r="T10" s="59">
        <f>Результаты!O9+Результаты!O10+Результаты!O11+Результаты!O12</f>
        <v>17</v>
      </c>
      <c r="U10" s="50">
        <v>2</v>
      </c>
      <c r="V10" s="13">
        <f>O10+S10+U10+Q10</f>
        <v>15</v>
      </c>
      <c r="W10" s="30">
        <v>3</v>
      </c>
      <c r="X10" s="114">
        <v>286.44</v>
      </c>
      <c r="Y10" s="50">
        <v>4</v>
      </c>
      <c r="Z10" s="16">
        <f>Результаты!K9+Результаты!K10+Результаты!K11+Результаты!K12</f>
        <v>5</v>
      </c>
      <c r="AA10" s="50">
        <v>5</v>
      </c>
      <c r="AB10" s="3"/>
      <c r="AC10" s="3"/>
      <c r="AD10" s="3">
        <f>Результаты!J9+Результаты!J10+Результаты!J11+Результаты!J12</f>
        <v>95</v>
      </c>
      <c r="AE10" s="50">
        <v>1</v>
      </c>
      <c r="AF10" s="114">
        <v>2.16</v>
      </c>
      <c r="AG10" s="50">
        <v>1</v>
      </c>
      <c r="AH10" s="13">
        <f>Y10+AA10+AC10+AE10+AG10</f>
        <v>11</v>
      </c>
      <c r="AI10" s="30">
        <v>2</v>
      </c>
      <c r="AJ10" s="59">
        <v>1.05</v>
      </c>
      <c r="AK10" s="50">
        <v>1</v>
      </c>
      <c r="AL10" s="59">
        <v>4.38</v>
      </c>
      <c r="AM10" s="50">
        <v>6</v>
      </c>
      <c r="AN10" s="3"/>
      <c r="AO10" s="3"/>
      <c r="AP10" s="3">
        <f>Результаты!R9+Результаты!R10+Результаты!R11+Результаты!R12</f>
        <v>0</v>
      </c>
      <c r="AQ10" s="50">
        <v>6</v>
      </c>
      <c r="AR10" s="13">
        <f>AK10+AM10+AO10+AQ10</f>
        <v>13</v>
      </c>
      <c r="AS10" s="30">
        <v>5</v>
      </c>
      <c r="AT10" s="114">
        <v>35</v>
      </c>
      <c r="AU10" s="5">
        <v>6</v>
      </c>
      <c r="AV10" s="3">
        <f>M10+W10+AI10++AS10+AU10*2</f>
        <v>28</v>
      </c>
      <c r="AW10" s="5">
        <v>6</v>
      </c>
    </row>
  </sheetData>
  <protectedRanges>
    <protectedRange sqref="L2 V2 AH2 W3:AG3 C3:K3 AR2 AS3:AU3 AI3:AQ3 M3:U3" name="Диапазон1"/>
  </protectedRanges>
  <autoFilter ref="A4:AW4">
    <sortState ref="A5:AW10">
      <sortCondition ref="AV4"/>
    </sortState>
  </autoFilter>
  <mergeCells count="24">
    <mergeCell ref="AT3:AU3"/>
    <mergeCell ref="AT2:AU2"/>
    <mergeCell ref="X3:Y3"/>
    <mergeCell ref="N3:O3"/>
    <mergeCell ref="R3:S3"/>
    <mergeCell ref="T3:U3"/>
    <mergeCell ref="V2:W3"/>
    <mergeCell ref="AH2:AI3"/>
    <mergeCell ref="AB3:AC3"/>
    <mergeCell ref="AD3:AE3"/>
    <mergeCell ref="AJ2:AQ2"/>
    <mergeCell ref="AR2:AS3"/>
    <mergeCell ref="AJ3:AK3"/>
    <mergeCell ref="AL3:AM3"/>
    <mergeCell ref="AN3:AO3"/>
    <mergeCell ref="AP3:AQ3"/>
    <mergeCell ref="A2:B3"/>
    <mergeCell ref="Z3:AA3"/>
    <mergeCell ref="AF3:AG3"/>
    <mergeCell ref="L2:M3"/>
    <mergeCell ref="C2:K2"/>
    <mergeCell ref="N2:U2"/>
    <mergeCell ref="X2:AG2"/>
    <mergeCell ref="P3:Q3"/>
  </mergeCells>
  <phoneticPr fontId="11" type="noConversion"/>
  <pageMargins left="0.21" right="0.21" top="0.74803149606299213" bottom="0.74803149606299213" header="0.31496062992125984" footer="0.31496062992125984"/>
  <pageSetup paperSize="9" scale="68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opLeftCell="A2" workbookViewId="0">
      <selection activeCell="I16" sqref="I16"/>
    </sheetView>
  </sheetViews>
  <sheetFormatPr defaultColWidth="9.109375" defaultRowHeight="14.4" x14ac:dyDescent="0.3"/>
  <cols>
    <col min="1" max="1" width="5" style="1" customWidth="1"/>
    <col min="2" max="2" width="4.5546875" style="1" customWidth="1"/>
    <col min="3" max="3" width="34.88671875" style="1" customWidth="1"/>
    <col min="4" max="4" width="35.44140625" style="1" customWidth="1"/>
    <col min="5" max="5" width="10.5546875" style="1" customWidth="1"/>
    <col min="6" max="6" width="9.88671875" style="1" customWidth="1"/>
    <col min="7" max="7" width="6.5546875" style="1" customWidth="1"/>
    <col min="8" max="8" width="9.88671875" style="1" customWidth="1"/>
    <col min="9" max="9" width="7.33203125" style="1" customWidth="1"/>
    <col min="10" max="10" width="10" style="1" customWidth="1"/>
    <col min="11" max="11" width="7.6640625" style="1" customWidth="1"/>
    <col min="12" max="16384" width="9.109375" style="1"/>
  </cols>
  <sheetData>
    <row r="1" spans="1:11" ht="15" thickBot="1" x14ac:dyDescent="0.35"/>
    <row r="2" spans="1:11" ht="21.75" customHeight="1" thickBot="1" x14ac:dyDescent="0.35">
      <c r="A2" s="125" t="s">
        <v>8</v>
      </c>
      <c r="B2" s="166" t="s">
        <v>2</v>
      </c>
      <c r="C2" s="166"/>
      <c r="D2" s="166"/>
      <c r="E2" s="117" t="str">
        <f>Результаты!E2</f>
        <v>физ.подготовка</v>
      </c>
      <c r="F2" s="118"/>
      <c r="G2" s="118"/>
      <c r="H2" s="118"/>
      <c r="I2" s="118"/>
      <c r="J2" s="169"/>
      <c r="K2" s="120"/>
    </row>
    <row r="3" spans="1:11" ht="50.25" customHeight="1" x14ac:dyDescent="0.3">
      <c r="A3" s="125"/>
      <c r="B3" s="167"/>
      <c r="C3" s="167"/>
      <c r="D3" s="168"/>
      <c r="E3" s="33" t="str">
        <f>Результаты!E3</f>
        <v>пресс (баллы)</v>
      </c>
      <c r="F3" s="34" t="str">
        <f>Результаты!F3</f>
        <v>отжим баллы (девуш.) подтягивание баллы (юн)</v>
      </c>
      <c r="G3" s="34" t="str">
        <f>Результаты!G3</f>
        <v>челночный бег (баллы)</v>
      </c>
      <c r="H3" s="170" t="s">
        <v>18</v>
      </c>
      <c r="I3" s="171"/>
      <c r="J3" s="172" t="str">
        <f>Результаты!N3</f>
        <v>стрельба винтовка</v>
      </c>
      <c r="K3" s="173"/>
    </row>
    <row r="4" spans="1:11" x14ac:dyDescent="0.3">
      <c r="A4" s="125"/>
      <c r="B4" s="10" t="s">
        <v>3</v>
      </c>
      <c r="C4" s="11" t="s">
        <v>4</v>
      </c>
      <c r="D4" s="11" t="s">
        <v>5</v>
      </c>
      <c r="E4" s="4" t="s">
        <v>0</v>
      </c>
      <c r="F4" s="4" t="s">
        <v>0</v>
      </c>
      <c r="G4" s="4" t="s">
        <v>0</v>
      </c>
      <c r="H4" s="14" t="s">
        <v>19</v>
      </c>
      <c r="I4" s="14" t="s">
        <v>1</v>
      </c>
      <c r="J4" s="4" t="s">
        <v>0</v>
      </c>
      <c r="K4" s="4" t="s">
        <v>1</v>
      </c>
    </row>
    <row r="5" spans="1:11" x14ac:dyDescent="0.3">
      <c r="A5" s="9">
        <v>12</v>
      </c>
      <c r="B5" s="8">
        <v>3</v>
      </c>
      <c r="C5" s="27" t="str">
        <f>Результаты!C13</f>
        <v>ВПК "Гвардеец ДОСААФ" г.Отрадный</v>
      </c>
      <c r="D5" s="8" t="str">
        <f>Результаты!D16</f>
        <v>Ганичкина Софья</v>
      </c>
      <c r="E5" s="57">
        <f>Результаты!E16</f>
        <v>60</v>
      </c>
      <c r="F5" s="57">
        <f>Результаты!F16</f>
        <v>86</v>
      </c>
      <c r="G5" s="57">
        <f>Результаты!G16</f>
        <v>82</v>
      </c>
      <c r="H5" s="28">
        <f t="shared" ref="H5:H10" si="0">E5+F5+G5</f>
        <v>228</v>
      </c>
      <c r="I5" s="29">
        <v>1</v>
      </c>
      <c r="J5" s="57">
        <f>Результаты!N16</f>
        <v>14</v>
      </c>
      <c r="K5" s="53">
        <v>1</v>
      </c>
    </row>
    <row r="6" spans="1:11" ht="15" customHeight="1" x14ac:dyDescent="0.3">
      <c r="A6" s="9">
        <v>20</v>
      </c>
      <c r="B6" s="27">
        <v>5</v>
      </c>
      <c r="C6" s="8" t="str">
        <f>Результаты!C21</f>
        <v>Галеас г.Ясный Оренбург</v>
      </c>
      <c r="D6" s="8" t="str">
        <f>Результаты!D24</f>
        <v>Трипольская  Анастасия</v>
      </c>
      <c r="E6" s="57">
        <f>Результаты!E24</f>
        <v>62</v>
      </c>
      <c r="F6" s="57">
        <f>Результаты!F24</f>
        <v>100</v>
      </c>
      <c r="G6" s="57">
        <f>Результаты!G24</f>
        <v>65</v>
      </c>
      <c r="H6" s="28">
        <f t="shared" si="0"/>
        <v>227</v>
      </c>
      <c r="I6" s="15">
        <v>2</v>
      </c>
      <c r="J6" s="57">
        <f>Результаты!N24</f>
        <v>5</v>
      </c>
      <c r="K6" s="116">
        <v>5</v>
      </c>
    </row>
    <row r="7" spans="1:11" x14ac:dyDescent="0.3">
      <c r="A7" s="9">
        <v>24</v>
      </c>
      <c r="B7" s="8">
        <v>6</v>
      </c>
      <c r="C7" s="8" t="str">
        <f>Результаты!C25</f>
        <v>ВПК Авангард г.Самара</v>
      </c>
      <c r="D7" s="8" t="str">
        <f>Результаты!D28</f>
        <v>Попова Елизавета</v>
      </c>
      <c r="E7" s="57">
        <f>Результаты!E28</f>
        <v>40</v>
      </c>
      <c r="F7" s="57">
        <f>Результаты!F28</f>
        <v>97</v>
      </c>
      <c r="G7" s="57">
        <f>Результаты!G28</f>
        <v>84</v>
      </c>
      <c r="H7" s="28">
        <f t="shared" si="0"/>
        <v>221</v>
      </c>
      <c r="I7" s="15">
        <v>3</v>
      </c>
      <c r="J7" s="57">
        <f>Результаты!N28</f>
        <v>9</v>
      </c>
      <c r="K7" s="115">
        <v>3</v>
      </c>
    </row>
    <row r="8" spans="1:11" x14ac:dyDescent="0.3">
      <c r="A8" s="9">
        <v>16</v>
      </c>
      <c r="B8" s="8">
        <v>4</v>
      </c>
      <c r="C8" s="8" t="str">
        <f>Результаты!C17</f>
        <v>"Кадеты" шк.95 Самара</v>
      </c>
      <c r="D8" s="8" t="str">
        <f>Результаты!D20</f>
        <v>Горбань Виолета</v>
      </c>
      <c r="E8" s="57">
        <f>Результаты!E20</f>
        <v>62</v>
      </c>
      <c r="F8" s="57">
        <f>Результаты!F20</f>
        <v>26</v>
      </c>
      <c r="G8" s="57">
        <f>Результаты!G20</f>
        <v>72</v>
      </c>
      <c r="H8" s="28">
        <f t="shared" si="0"/>
        <v>160</v>
      </c>
      <c r="I8" s="15">
        <v>4</v>
      </c>
      <c r="J8" s="57">
        <f>Результаты!N20</f>
        <v>11</v>
      </c>
      <c r="K8" s="52">
        <v>2</v>
      </c>
    </row>
    <row r="9" spans="1:11" x14ac:dyDescent="0.3">
      <c r="A9" s="9">
        <v>8</v>
      </c>
      <c r="B9" s="27">
        <v>2</v>
      </c>
      <c r="C9" s="8" t="str">
        <f>Результаты!C9</f>
        <v>ВПК ЮО "Гвардия" с.Богатое</v>
      </c>
      <c r="D9" s="8" t="str">
        <f>Результаты!D12</f>
        <v>Попова Кира</v>
      </c>
      <c r="E9" s="57">
        <f>Результаты!E12</f>
        <v>56</v>
      </c>
      <c r="F9" s="57">
        <f>Результаты!F12</f>
        <v>34</v>
      </c>
      <c r="G9" s="57">
        <f>Результаты!G12</f>
        <v>68</v>
      </c>
      <c r="H9" s="28">
        <f t="shared" si="0"/>
        <v>158</v>
      </c>
      <c r="I9" s="15">
        <v>5</v>
      </c>
      <c r="J9" s="57">
        <f>Результаты!N12</f>
        <v>4</v>
      </c>
      <c r="K9" s="115">
        <v>6</v>
      </c>
    </row>
    <row r="10" spans="1:11" x14ac:dyDescent="0.3">
      <c r="A10" s="9">
        <v>4</v>
      </c>
      <c r="B10" s="8">
        <v>1</v>
      </c>
      <c r="C10" s="8" t="str">
        <f>Результаты!C5</f>
        <v>ВПК Десант Богатое</v>
      </c>
      <c r="D10" s="8" t="str">
        <f>Результаты!D8</f>
        <v>Прокопчук Варвара</v>
      </c>
      <c r="E10" s="57">
        <f>Результаты!E8</f>
        <v>30</v>
      </c>
      <c r="F10" s="57">
        <f>Результаты!F8</f>
        <v>42</v>
      </c>
      <c r="G10" s="57">
        <f>Результаты!G8</f>
        <v>63</v>
      </c>
      <c r="H10" s="28">
        <f t="shared" si="0"/>
        <v>135</v>
      </c>
      <c r="I10" s="15">
        <v>6</v>
      </c>
      <c r="J10" s="57">
        <f>Результаты!N8</f>
        <v>8</v>
      </c>
      <c r="K10" s="115">
        <v>4</v>
      </c>
    </row>
  </sheetData>
  <autoFilter ref="A4:K4">
    <sortState ref="A7:K10">
      <sortCondition descending="1" ref="H4"/>
    </sortState>
  </autoFilter>
  <mergeCells count="6">
    <mergeCell ref="A2:A4"/>
    <mergeCell ref="B2:D3"/>
    <mergeCell ref="J2:K2"/>
    <mergeCell ref="E2:I2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C33" sqref="C33"/>
    </sheetView>
  </sheetViews>
  <sheetFormatPr defaultColWidth="9.109375" defaultRowHeight="14.4" x14ac:dyDescent="0.3"/>
  <cols>
    <col min="1" max="1" width="5" style="1" customWidth="1"/>
    <col min="2" max="2" width="4.5546875" style="1" customWidth="1"/>
    <col min="3" max="3" width="41.88671875" style="1" customWidth="1"/>
    <col min="4" max="4" width="35.44140625" style="1" customWidth="1"/>
    <col min="5" max="5" width="10.5546875" style="1" customWidth="1"/>
    <col min="6" max="8" width="9.88671875" style="1" customWidth="1"/>
    <col min="9" max="9" width="7.33203125" style="1" customWidth="1"/>
    <col min="10" max="10" width="10" style="1" customWidth="1"/>
    <col min="11" max="11" width="7.6640625" style="1" customWidth="1"/>
    <col min="12" max="16384" width="9.109375" style="1"/>
  </cols>
  <sheetData>
    <row r="1" spans="1:11" ht="15" thickBot="1" x14ac:dyDescent="0.35"/>
    <row r="2" spans="1:11" ht="21.75" customHeight="1" thickBot="1" x14ac:dyDescent="0.35">
      <c r="A2" s="125" t="s">
        <v>8</v>
      </c>
      <c r="B2" s="166" t="s">
        <v>2</v>
      </c>
      <c r="C2" s="166"/>
      <c r="D2" s="166"/>
      <c r="E2" s="174" t="str">
        <f>Результаты!E2</f>
        <v>физ.подготовка</v>
      </c>
      <c r="F2" s="174"/>
      <c r="G2" s="174"/>
      <c r="H2" s="174"/>
      <c r="I2" s="174"/>
      <c r="J2" s="119"/>
      <c r="K2" s="119"/>
    </row>
    <row r="3" spans="1:11" ht="63" customHeight="1" x14ac:dyDescent="0.3">
      <c r="A3" s="125"/>
      <c r="B3" s="167"/>
      <c r="C3" s="167"/>
      <c r="D3" s="168"/>
      <c r="E3" s="35" t="str">
        <f>Результаты!E3</f>
        <v>пресс (баллы)</v>
      </c>
      <c r="F3" s="32" t="str">
        <f>Результаты!F3</f>
        <v>отжим баллы (девуш.) подтягивание баллы (юн)</v>
      </c>
      <c r="G3" s="36" t="str">
        <f>Результаты!G3</f>
        <v>челночный бег (баллы)</v>
      </c>
      <c r="H3" s="175" t="s">
        <v>18</v>
      </c>
      <c r="I3" s="176"/>
      <c r="J3" s="177" t="str">
        <f>Результаты!N3</f>
        <v>стрельба винтовка</v>
      </c>
      <c r="K3" s="178"/>
    </row>
    <row r="4" spans="1:11" x14ac:dyDescent="0.3">
      <c r="A4" s="125"/>
      <c r="B4" s="10" t="s">
        <v>3</v>
      </c>
      <c r="C4" s="11" t="s">
        <v>4</v>
      </c>
      <c r="D4" s="11" t="s">
        <v>5</v>
      </c>
      <c r="E4" s="4" t="s">
        <v>0</v>
      </c>
      <c r="F4" s="4" t="s">
        <v>0</v>
      </c>
      <c r="G4" s="4" t="s">
        <v>0</v>
      </c>
      <c r="H4" s="14" t="s">
        <v>19</v>
      </c>
      <c r="I4" s="14" t="s">
        <v>1</v>
      </c>
      <c r="J4" s="4" t="s">
        <v>0</v>
      </c>
      <c r="K4" s="4" t="s">
        <v>1</v>
      </c>
    </row>
    <row r="5" spans="1:11" x14ac:dyDescent="0.3">
      <c r="A5" s="9">
        <v>22</v>
      </c>
      <c r="B5" s="27">
        <v>6</v>
      </c>
      <c r="C5" s="12" t="str">
        <f>Результаты!$C$25</f>
        <v>ВПК Авангард г.Самара</v>
      </c>
      <c r="D5" s="12" t="str">
        <f>Результаты!D26</f>
        <v>Рахимов Тимур</v>
      </c>
      <c r="E5" s="57">
        <f>Результаты!E26</f>
        <v>40</v>
      </c>
      <c r="F5" s="57">
        <f>Результаты!F26</f>
        <v>54</v>
      </c>
      <c r="G5" s="57">
        <f>Результаты!G26</f>
        <v>41</v>
      </c>
      <c r="H5" s="28">
        <f t="shared" ref="H5:H22" si="0">E5+F5+G5</f>
        <v>135</v>
      </c>
      <c r="I5" s="15">
        <v>5</v>
      </c>
      <c r="J5" s="57">
        <f>Результаты!N26</f>
        <v>34</v>
      </c>
      <c r="K5" s="12">
        <v>1</v>
      </c>
    </row>
    <row r="6" spans="1:11" x14ac:dyDescent="0.3">
      <c r="A6" s="9">
        <v>1</v>
      </c>
      <c r="B6" s="27">
        <v>1</v>
      </c>
      <c r="C6" s="27" t="str">
        <f>Результаты!$C$5</f>
        <v>ВПК Десант Богатое</v>
      </c>
      <c r="D6" s="12" t="str">
        <f>Результаты!D5</f>
        <v>Салькин Дамир</v>
      </c>
      <c r="E6" s="57">
        <f>Результаты!E5</f>
        <v>40</v>
      </c>
      <c r="F6" s="57">
        <f>Результаты!F5</f>
        <v>54</v>
      </c>
      <c r="G6" s="57">
        <f>Результаты!G5</f>
        <v>80</v>
      </c>
      <c r="H6" s="28">
        <f t="shared" si="0"/>
        <v>174</v>
      </c>
      <c r="I6" s="15">
        <v>1</v>
      </c>
      <c r="J6" s="57">
        <f>Результаты!N5</f>
        <v>23</v>
      </c>
      <c r="K6" s="12">
        <v>2</v>
      </c>
    </row>
    <row r="7" spans="1:11" x14ac:dyDescent="0.3">
      <c r="A7" s="9">
        <v>10</v>
      </c>
      <c r="B7" s="27">
        <v>3</v>
      </c>
      <c r="C7" s="27" t="str">
        <f>Результаты!$C$13</f>
        <v>ВПК "Гвардеец ДОСААФ" г.Отрадный</v>
      </c>
      <c r="D7" s="12" t="str">
        <f>Результаты!D14</f>
        <v>Мартемьянов Никита</v>
      </c>
      <c r="E7" s="57">
        <f>Результаты!E14</f>
        <v>32</v>
      </c>
      <c r="F7" s="57">
        <f>Результаты!F14</f>
        <v>42</v>
      </c>
      <c r="G7" s="57">
        <f>Результаты!G14</f>
        <v>19</v>
      </c>
      <c r="H7" s="28">
        <f t="shared" si="0"/>
        <v>93</v>
      </c>
      <c r="I7" s="15"/>
      <c r="J7" s="57">
        <f>Результаты!N14</f>
        <v>20</v>
      </c>
      <c r="K7" s="12">
        <v>3</v>
      </c>
    </row>
    <row r="8" spans="1:11" x14ac:dyDescent="0.3">
      <c r="A8" s="9">
        <v>2</v>
      </c>
      <c r="B8" s="12">
        <f>B7</f>
        <v>3</v>
      </c>
      <c r="C8" s="12" t="str">
        <f>Результаты!$C$5</f>
        <v>ВПК Десант Богатое</v>
      </c>
      <c r="D8" s="12" t="str">
        <f>Результаты!D6</f>
        <v>Рузавкин Дмитрий</v>
      </c>
      <c r="E8" s="57">
        <f>Результаты!E6</f>
        <v>35</v>
      </c>
      <c r="F8" s="57">
        <f>Результаты!F6</f>
        <v>6</v>
      </c>
      <c r="G8" s="57">
        <f>Результаты!G6</f>
        <v>18</v>
      </c>
      <c r="H8" s="28">
        <f t="shared" si="0"/>
        <v>59</v>
      </c>
      <c r="I8" s="15"/>
      <c r="J8" s="57">
        <f>Результаты!N6</f>
        <v>20</v>
      </c>
      <c r="K8" s="12">
        <v>4</v>
      </c>
    </row>
    <row r="9" spans="1:11" x14ac:dyDescent="0.3">
      <c r="A9" s="9">
        <v>7</v>
      </c>
      <c r="B9" s="27">
        <v>2</v>
      </c>
      <c r="C9" s="27" t="str">
        <f>Результаты!$C$9</f>
        <v>ВПК ЮО "Гвардия" с.Богатое</v>
      </c>
      <c r="D9" s="12" t="str">
        <f>Результаты!D11</f>
        <v>Козлов Дмитрий</v>
      </c>
      <c r="E9" s="57">
        <f>Результаты!E11</f>
        <v>74</v>
      </c>
      <c r="F9" s="57">
        <f>Результаты!F11</f>
        <v>0</v>
      </c>
      <c r="G9" s="57">
        <f>Результаты!G11</f>
        <v>21</v>
      </c>
      <c r="H9" s="28">
        <f t="shared" si="0"/>
        <v>95</v>
      </c>
      <c r="I9" s="15"/>
      <c r="J9" s="57">
        <f>Результаты!N11</f>
        <v>19</v>
      </c>
      <c r="K9" s="57"/>
    </row>
    <row r="10" spans="1:11" x14ac:dyDescent="0.3">
      <c r="A10" s="9">
        <v>19</v>
      </c>
      <c r="B10" s="12">
        <v>5</v>
      </c>
      <c r="C10" s="27" t="str">
        <f>Результаты!$C$21</f>
        <v>Галеас г.Ясный Оренбург</v>
      </c>
      <c r="D10" s="12" t="str">
        <f>Результаты!D23</f>
        <v>Бенеда Кирилл</v>
      </c>
      <c r="E10" s="57">
        <f>Результаты!E23</f>
        <v>46</v>
      </c>
      <c r="F10" s="57">
        <f>Результаты!F23</f>
        <v>70</v>
      </c>
      <c r="G10" s="57">
        <f>Результаты!G23</f>
        <v>18</v>
      </c>
      <c r="H10" s="28">
        <f t="shared" si="0"/>
        <v>134</v>
      </c>
      <c r="I10" s="15"/>
      <c r="J10" s="57">
        <f>Результаты!N23</f>
        <v>18</v>
      </c>
      <c r="K10" s="12"/>
    </row>
    <row r="11" spans="1:11" x14ac:dyDescent="0.3">
      <c r="A11" s="9">
        <v>17</v>
      </c>
      <c r="B11" s="12">
        <v>5</v>
      </c>
      <c r="C11" s="12" t="str">
        <f>Результаты!$C$21</f>
        <v>Галеас г.Ясный Оренбург</v>
      </c>
      <c r="D11" s="12" t="str">
        <f>Результаты!D21</f>
        <v>Смирнов Глеб</v>
      </c>
      <c r="E11" s="57">
        <f>Результаты!E21</f>
        <v>40</v>
      </c>
      <c r="F11" s="57">
        <f>Результаты!F21</f>
        <v>34</v>
      </c>
      <c r="G11" s="57">
        <f>Результаты!G21</f>
        <v>26</v>
      </c>
      <c r="H11" s="28">
        <f t="shared" si="0"/>
        <v>100</v>
      </c>
      <c r="I11" s="15"/>
      <c r="J11" s="57">
        <f>Результаты!N21</f>
        <v>18</v>
      </c>
      <c r="K11" s="55"/>
    </row>
    <row r="12" spans="1:11" x14ac:dyDescent="0.3">
      <c r="A12" s="9">
        <v>21</v>
      </c>
      <c r="B12" s="12">
        <v>6</v>
      </c>
      <c r="C12" s="27" t="str">
        <f>Результаты!$C$25</f>
        <v>ВПК Авангард г.Самара</v>
      </c>
      <c r="D12" s="12" t="str">
        <f>Результаты!D25</f>
        <v>Гречушников Максим</v>
      </c>
      <c r="E12" s="57">
        <f>Результаты!E25</f>
        <v>40</v>
      </c>
      <c r="F12" s="57">
        <f>Результаты!F25</f>
        <v>26</v>
      </c>
      <c r="G12" s="58">
        <f>Результаты!G25</f>
        <v>16</v>
      </c>
      <c r="H12" s="28">
        <f t="shared" si="0"/>
        <v>82</v>
      </c>
      <c r="I12" s="15"/>
      <c r="J12" s="57">
        <f>Результаты!N25</f>
        <v>17</v>
      </c>
      <c r="K12" s="12"/>
    </row>
    <row r="13" spans="1:11" x14ac:dyDescent="0.3">
      <c r="A13" s="9">
        <v>23</v>
      </c>
      <c r="B13" s="27">
        <v>6</v>
      </c>
      <c r="C13" s="27" t="str">
        <f>Результаты!$C$25</f>
        <v>ВПК Авангард г.Самара</v>
      </c>
      <c r="D13" s="12" t="str">
        <f>Результаты!D27</f>
        <v>Климов Михаил</v>
      </c>
      <c r="E13" s="57">
        <f>Результаты!E27</f>
        <v>37</v>
      </c>
      <c r="F13" s="57">
        <f>Результаты!F27</f>
        <v>61</v>
      </c>
      <c r="G13" s="57">
        <f>Результаты!G27</f>
        <v>29</v>
      </c>
      <c r="H13" s="28">
        <f t="shared" si="0"/>
        <v>127</v>
      </c>
      <c r="I13" s="15"/>
      <c r="J13" s="57">
        <f>Результаты!N27</f>
        <v>16</v>
      </c>
      <c r="K13" s="12"/>
    </row>
    <row r="14" spans="1:11" x14ac:dyDescent="0.3">
      <c r="A14" s="9">
        <v>18</v>
      </c>
      <c r="B14" s="12">
        <v>5</v>
      </c>
      <c r="C14" s="12" t="str">
        <f>Результаты!$C$21</f>
        <v>Галеас г.Ясный Оренбург</v>
      </c>
      <c r="D14" s="12" t="str">
        <f>Результаты!D22</f>
        <v>Пащенко Александр</v>
      </c>
      <c r="E14" s="57">
        <f>Результаты!E22</f>
        <v>36</v>
      </c>
      <c r="F14" s="57">
        <f>Результаты!F22</f>
        <v>54</v>
      </c>
      <c r="G14" s="57">
        <f>Результаты!G22</f>
        <v>20</v>
      </c>
      <c r="H14" s="28">
        <f t="shared" si="0"/>
        <v>110</v>
      </c>
      <c r="I14" s="15"/>
      <c r="J14" s="57">
        <f>Результаты!N22</f>
        <v>14</v>
      </c>
      <c r="K14" s="12"/>
    </row>
    <row r="15" spans="1:11" x14ac:dyDescent="0.3">
      <c r="A15" s="9">
        <v>3</v>
      </c>
      <c r="B15" s="27">
        <f>B13</f>
        <v>6</v>
      </c>
      <c r="C15" s="12" t="str">
        <f>Результаты!$C$5</f>
        <v>ВПК Десант Богатое</v>
      </c>
      <c r="D15" s="12" t="str">
        <f>Результаты!D7</f>
        <v>Мельниченко Даниил</v>
      </c>
      <c r="E15" s="57">
        <f>Результаты!E7</f>
        <v>24</v>
      </c>
      <c r="F15" s="57">
        <f>Результаты!F7</f>
        <v>6</v>
      </c>
      <c r="G15" s="57">
        <f>Результаты!G7</f>
        <v>15</v>
      </c>
      <c r="H15" s="28">
        <f t="shared" si="0"/>
        <v>45</v>
      </c>
      <c r="I15" s="15"/>
      <c r="J15" s="57">
        <f>Результаты!N7</f>
        <v>13</v>
      </c>
      <c r="K15" s="12"/>
    </row>
    <row r="16" spans="1:11" x14ac:dyDescent="0.3">
      <c r="A16" s="9">
        <v>13</v>
      </c>
      <c r="B16" s="27">
        <v>4</v>
      </c>
      <c r="C16" s="27" t="str">
        <f>Результаты!$C$17</f>
        <v>"Кадеты" шк.95 Самара</v>
      </c>
      <c r="D16" s="12" t="str">
        <f>Результаты!D17</f>
        <v xml:space="preserve">Шевченко Андрей </v>
      </c>
      <c r="E16" s="57">
        <f>Результаты!E17</f>
        <v>48</v>
      </c>
      <c r="F16" s="57">
        <f>Результаты!F17</f>
        <v>58</v>
      </c>
      <c r="G16" s="57">
        <f>Результаты!G17</f>
        <v>20</v>
      </c>
      <c r="H16" s="28">
        <f t="shared" si="0"/>
        <v>126</v>
      </c>
      <c r="I16" s="15"/>
      <c r="J16" s="57">
        <f>Результаты!N17</f>
        <v>9</v>
      </c>
      <c r="K16" s="12"/>
    </row>
    <row r="17" spans="1:11" x14ac:dyDescent="0.3">
      <c r="A17" s="9">
        <v>9</v>
      </c>
      <c r="B17" s="12">
        <v>3</v>
      </c>
      <c r="C17" s="12" t="str">
        <f>Результаты!$C$13</f>
        <v>ВПК "Гвардеец ДОСААФ" г.Отрадный</v>
      </c>
      <c r="D17" s="12" t="str">
        <f>Результаты!D13</f>
        <v>Звягин Илья</v>
      </c>
      <c r="E17" s="57">
        <f>Результаты!E13</f>
        <v>38</v>
      </c>
      <c r="F17" s="57">
        <f>Результаты!F13</f>
        <v>16</v>
      </c>
      <c r="G17" s="57">
        <f>Результаты!G13</f>
        <v>21</v>
      </c>
      <c r="H17" s="28">
        <f t="shared" si="0"/>
        <v>75</v>
      </c>
      <c r="I17" s="15"/>
      <c r="J17" s="57">
        <f>Результаты!N13</f>
        <v>8</v>
      </c>
      <c r="K17" s="12"/>
    </row>
    <row r="18" spans="1:11" x14ac:dyDescent="0.3">
      <c r="A18" s="9">
        <v>15</v>
      </c>
      <c r="B18" s="12">
        <v>4</v>
      </c>
      <c r="C18" s="27" t="str">
        <f>Результаты!$C$17</f>
        <v>"Кадеты" шк.95 Самара</v>
      </c>
      <c r="D18" s="12" t="str">
        <f>Результаты!D19</f>
        <v>Грушута Георий</v>
      </c>
      <c r="E18" s="57">
        <f>Результаты!E19</f>
        <v>58</v>
      </c>
      <c r="F18" s="57">
        <f>Результаты!F19</f>
        <v>66</v>
      </c>
      <c r="G18" s="57">
        <f>Результаты!G19</f>
        <v>17</v>
      </c>
      <c r="H18" s="28">
        <f t="shared" si="0"/>
        <v>141</v>
      </c>
      <c r="I18" s="15">
        <v>3</v>
      </c>
      <c r="J18" s="57">
        <f>Результаты!N19</f>
        <v>7</v>
      </c>
      <c r="K18" s="12"/>
    </row>
    <row r="19" spans="1:11" x14ac:dyDescent="0.3">
      <c r="A19" s="9">
        <v>6</v>
      </c>
      <c r="B19" s="12">
        <v>2</v>
      </c>
      <c r="C19" s="27" t="str">
        <f>Результаты!$C$9</f>
        <v>ВПК ЮО "Гвардия" с.Богатое</v>
      </c>
      <c r="D19" s="12" t="str">
        <f>Результаты!D10</f>
        <v>Цымбал Павел</v>
      </c>
      <c r="E19" s="57">
        <f>Результаты!E10</f>
        <v>62</v>
      </c>
      <c r="F19" s="57">
        <f>Результаты!F10</f>
        <v>50</v>
      </c>
      <c r="G19" s="116">
        <f>Результаты!G10</f>
        <v>20</v>
      </c>
      <c r="H19" s="28">
        <f t="shared" si="0"/>
        <v>132</v>
      </c>
      <c r="I19" s="15"/>
      <c r="J19" s="57">
        <f>Результаты!N10</f>
        <v>6</v>
      </c>
      <c r="K19" s="12"/>
    </row>
    <row r="20" spans="1:11" x14ac:dyDescent="0.3">
      <c r="A20" s="9">
        <v>5</v>
      </c>
      <c r="B20" s="12">
        <v>2</v>
      </c>
      <c r="C20" s="54" t="str">
        <f>Результаты!$C$9</f>
        <v>ВПК ЮО "Гвардия" с.Богатое</v>
      </c>
      <c r="D20" s="54" t="str">
        <f>Результаты!D9</f>
        <v>Лавринов Дмитрий</v>
      </c>
      <c r="E20" s="57">
        <f>Результаты!E9</f>
        <v>64</v>
      </c>
      <c r="F20" s="57">
        <f>Результаты!F9</f>
        <v>62</v>
      </c>
      <c r="G20" s="116">
        <f>Результаты!G9</f>
        <v>21</v>
      </c>
      <c r="H20" s="28">
        <f t="shared" si="0"/>
        <v>147</v>
      </c>
      <c r="I20" s="15">
        <v>2</v>
      </c>
      <c r="J20" s="57">
        <f>Результаты!N9</f>
        <v>4</v>
      </c>
      <c r="K20" s="54"/>
    </row>
    <row r="21" spans="1:11" x14ac:dyDescent="0.3">
      <c r="A21" s="9">
        <v>14</v>
      </c>
      <c r="B21" s="12">
        <v>4</v>
      </c>
      <c r="C21" s="27" t="str">
        <f>Результаты!$C$17</f>
        <v>"Кадеты" шк.95 Самара</v>
      </c>
      <c r="D21" s="12" t="str">
        <f>Результаты!D18</f>
        <v>Прохоров Никита</v>
      </c>
      <c r="E21" s="57">
        <f>Результаты!E18</f>
        <v>50</v>
      </c>
      <c r="F21" s="57">
        <f>Результаты!F18</f>
        <v>58</v>
      </c>
      <c r="G21" s="57">
        <f>Результаты!G18</f>
        <v>32</v>
      </c>
      <c r="H21" s="28">
        <f t="shared" si="0"/>
        <v>140</v>
      </c>
      <c r="I21" s="15">
        <v>4</v>
      </c>
      <c r="J21" s="57">
        <f>Результаты!N18</f>
        <v>2</v>
      </c>
      <c r="K21" s="12"/>
    </row>
    <row r="22" spans="1:11" x14ac:dyDescent="0.3">
      <c r="A22" s="9">
        <v>11</v>
      </c>
      <c r="B22" s="12">
        <v>3</v>
      </c>
      <c r="C22" s="27" t="str">
        <f>Результаты!$C$13</f>
        <v>ВПК "Гвардеец ДОСААФ" г.Отрадный</v>
      </c>
      <c r="D22" s="12" t="str">
        <f>Результаты!D15</f>
        <v>Лемешко Алексей</v>
      </c>
      <c r="E22" s="57">
        <f>Результаты!E15</f>
        <v>40</v>
      </c>
      <c r="F22" s="57">
        <f>Результаты!F15</f>
        <v>34</v>
      </c>
      <c r="G22" s="57">
        <f>Результаты!G15</f>
        <v>16</v>
      </c>
      <c r="H22" s="28">
        <f t="shared" si="0"/>
        <v>90</v>
      </c>
      <c r="I22" s="15"/>
      <c r="J22" s="57">
        <f>Результаты!N15</f>
        <v>1</v>
      </c>
      <c r="K22" s="12"/>
    </row>
  </sheetData>
  <autoFilter ref="A4:K4">
    <sortState ref="A7:K22">
      <sortCondition descending="1" ref="J4"/>
    </sortState>
  </autoFilter>
  <mergeCells count="6">
    <mergeCell ref="A2:A4"/>
    <mergeCell ref="B2:D3"/>
    <mergeCell ref="E2:I2"/>
    <mergeCell ref="J2:K2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view="pageBreakPreview" zoomScale="90" zoomScaleNormal="80" zoomScaleSheetLayoutView="90" workbookViewId="0">
      <selection activeCell="Q12" sqref="Q12"/>
    </sheetView>
  </sheetViews>
  <sheetFormatPr defaultRowHeight="14.4" x14ac:dyDescent="0.3"/>
  <cols>
    <col min="6" max="6" width="11.6640625" customWidth="1"/>
    <col min="10" max="10" width="0.33203125" customWidth="1"/>
    <col min="11" max="12" width="9.109375" hidden="1" customWidth="1"/>
  </cols>
  <sheetData>
    <row r="1" spans="1:6" ht="18" x14ac:dyDescent="0.35">
      <c r="A1" t="s">
        <v>38</v>
      </c>
      <c r="C1" s="61" t="str">
        <f>Результаты!B2</f>
        <v>ВПК младшие</v>
      </c>
    </row>
    <row r="2" spans="1:6" ht="18" x14ac:dyDescent="0.3">
      <c r="A2" t="s">
        <v>37</v>
      </c>
      <c r="C2" s="179" t="s">
        <v>31</v>
      </c>
      <c r="D2" s="180"/>
      <c r="E2" s="180"/>
      <c r="F2" s="180"/>
    </row>
    <row r="3" spans="1:6" ht="18" x14ac:dyDescent="0.35">
      <c r="B3" t="s">
        <v>39</v>
      </c>
      <c r="C3" s="62"/>
      <c r="D3" s="62"/>
      <c r="E3" s="62"/>
      <c r="F3" s="62"/>
    </row>
    <row r="4" spans="1:6" ht="18" x14ac:dyDescent="0.35">
      <c r="B4" t="s">
        <v>40</v>
      </c>
      <c r="C4" s="62"/>
      <c r="D4" s="62"/>
      <c r="E4" s="62"/>
      <c r="F4" s="62"/>
    </row>
    <row r="5" spans="1:6" ht="18" x14ac:dyDescent="0.35">
      <c r="B5" t="s">
        <v>41</v>
      </c>
      <c r="C5" s="62"/>
      <c r="D5" s="62"/>
      <c r="E5" s="62"/>
      <c r="F5" s="62"/>
    </row>
    <row r="6" spans="1:6" ht="18" x14ac:dyDescent="0.35">
      <c r="C6" s="62"/>
      <c r="D6" s="62"/>
      <c r="E6" s="62"/>
      <c r="F6" s="62"/>
    </row>
    <row r="7" spans="1:6" ht="18" x14ac:dyDescent="0.3">
      <c r="C7" s="181" t="s">
        <v>42</v>
      </c>
      <c r="D7" s="182"/>
      <c r="E7" s="182"/>
      <c r="F7" s="182"/>
    </row>
    <row r="8" spans="1:6" ht="18" x14ac:dyDescent="0.35">
      <c r="B8" t="s">
        <v>39</v>
      </c>
      <c r="C8" s="62"/>
      <c r="D8" s="62"/>
      <c r="E8" s="62"/>
      <c r="F8" s="62"/>
    </row>
    <row r="9" spans="1:6" ht="18" x14ac:dyDescent="0.35">
      <c r="B9" t="s">
        <v>40</v>
      </c>
      <c r="C9" s="62"/>
      <c r="D9" s="62"/>
      <c r="E9" s="62"/>
      <c r="F9" s="62"/>
    </row>
    <row r="10" spans="1:6" ht="18" x14ac:dyDescent="0.35">
      <c r="B10" t="s">
        <v>41</v>
      </c>
      <c r="C10" s="62"/>
      <c r="D10" s="62"/>
      <c r="E10" s="62"/>
      <c r="F10" s="62"/>
    </row>
    <row r="11" spans="1:6" ht="18" x14ac:dyDescent="0.35">
      <c r="C11" s="62"/>
      <c r="D11" s="62"/>
      <c r="E11" s="62"/>
      <c r="F11" s="62"/>
    </row>
    <row r="12" spans="1:6" ht="18.75" customHeight="1" x14ac:dyDescent="0.3">
      <c r="C12" s="179" t="s">
        <v>29</v>
      </c>
      <c r="D12" s="183"/>
      <c r="E12" s="183"/>
      <c r="F12" s="183"/>
    </row>
    <row r="13" spans="1:6" ht="18" x14ac:dyDescent="0.35">
      <c r="B13" t="s">
        <v>39</v>
      </c>
      <c r="C13" s="62"/>
      <c r="D13" s="62"/>
      <c r="E13" s="62"/>
      <c r="F13" s="62"/>
    </row>
    <row r="14" spans="1:6" ht="18" x14ac:dyDescent="0.35">
      <c r="B14" t="s">
        <v>40</v>
      </c>
      <c r="C14" s="62"/>
      <c r="D14" s="62"/>
      <c r="E14" s="62"/>
      <c r="F14" s="62"/>
    </row>
    <row r="15" spans="1:6" ht="18" x14ac:dyDescent="0.35">
      <c r="B15" t="s">
        <v>41</v>
      </c>
      <c r="C15" s="62"/>
      <c r="D15" s="62"/>
      <c r="E15" s="62"/>
      <c r="F15" s="62"/>
    </row>
    <row r="16" spans="1:6" ht="18" x14ac:dyDescent="0.35">
      <c r="C16" s="62"/>
      <c r="D16" s="62"/>
      <c r="E16" s="62"/>
      <c r="F16" s="62"/>
    </row>
    <row r="17" spans="1:6" ht="18" x14ac:dyDescent="0.3">
      <c r="C17" s="179" t="s">
        <v>43</v>
      </c>
      <c r="D17" s="183"/>
      <c r="E17" s="180"/>
      <c r="F17" s="184"/>
    </row>
    <row r="18" spans="1:6" x14ac:dyDescent="0.3">
      <c r="B18" t="s">
        <v>39</v>
      </c>
    </row>
    <row r="19" spans="1:6" x14ac:dyDescent="0.3">
      <c r="B19" t="s">
        <v>40</v>
      </c>
    </row>
    <row r="20" spans="1:6" x14ac:dyDescent="0.3">
      <c r="B20" t="s">
        <v>41</v>
      </c>
    </row>
    <row r="22" spans="1:6" ht="18" x14ac:dyDescent="0.35">
      <c r="A22" s="61" t="s">
        <v>44</v>
      </c>
      <c r="B22" s="61"/>
    </row>
    <row r="23" spans="1:6" ht="18" x14ac:dyDescent="0.35">
      <c r="A23" s="61"/>
      <c r="B23" s="61" t="s">
        <v>39</v>
      </c>
    </row>
    <row r="24" spans="1:6" ht="18" x14ac:dyDescent="0.35">
      <c r="A24" s="61"/>
      <c r="B24" s="61" t="s">
        <v>40</v>
      </c>
    </row>
    <row r="25" spans="1:6" ht="18" x14ac:dyDescent="0.35">
      <c r="A25" s="61"/>
      <c r="B25" s="61" t="s">
        <v>41</v>
      </c>
    </row>
    <row r="26" spans="1:6" ht="18" x14ac:dyDescent="0.35">
      <c r="A26" s="61"/>
      <c r="B26" s="61"/>
    </row>
    <row r="27" spans="1:6" ht="18" x14ac:dyDescent="0.35">
      <c r="A27" s="61"/>
      <c r="B27" s="61"/>
    </row>
    <row r="28" spans="1:6" ht="18" x14ac:dyDescent="0.35">
      <c r="A28" s="61"/>
      <c r="B28" s="61"/>
    </row>
    <row r="29" spans="1:6" ht="18" x14ac:dyDescent="0.35">
      <c r="A29" s="61"/>
      <c r="B29" s="61"/>
    </row>
    <row r="30" spans="1:6" ht="18" x14ac:dyDescent="0.35">
      <c r="A30" s="61"/>
      <c r="B30" s="61"/>
    </row>
    <row r="31" spans="1:6" ht="18" x14ac:dyDescent="0.35">
      <c r="A31" s="61"/>
      <c r="B31" s="61"/>
    </row>
    <row r="32" spans="1:6" ht="18" x14ac:dyDescent="0.35">
      <c r="A32" s="61"/>
      <c r="B32" s="61"/>
    </row>
    <row r="33" spans="1:3" ht="18" x14ac:dyDescent="0.35">
      <c r="A33" s="61"/>
      <c r="B33" s="61"/>
    </row>
    <row r="34" spans="1:3" ht="18" x14ac:dyDescent="0.35">
      <c r="A34" s="61"/>
      <c r="B34" s="61"/>
    </row>
    <row r="35" spans="1:3" ht="18" x14ac:dyDescent="0.35">
      <c r="A35" s="61"/>
      <c r="B35" s="61"/>
    </row>
    <row r="36" spans="1:3" ht="18" x14ac:dyDescent="0.35">
      <c r="A36" s="61"/>
      <c r="B36" s="61"/>
    </row>
    <row r="37" spans="1:3" ht="18" x14ac:dyDescent="0.35">
      <c r="A37" s="61"/>
      <c r="B37" s="61"/>
    </row>
    <row r="38" spans="1:3" ht="18" x14ac:dyDescent="0.35">
      <c r="A38" s="61"/>
      <c r="B38" s="61"/>
    </row>
    <row r="39" spans="1:3" ht="18" x14ac:dyDescent="0.35">
      <c r="A39" s="61"/>
      <c r="B39" s="61"/>
    </row>
    <row r="40" spans="1:3" ht="18" x14ac:dyDescent="0.35">
      <c r="A40" s="61"/>
      <c r="B40" s="61"/>
    </row>
    <row r="41" spans="1:3" ht="18" x14ac:dyDescent="0.35">
      <c r="A41" s="61"/>
      <c r="B41" s="61"/>
    </row>
    <row r="42" spans="1:3" ht="18" x14ac:dyDescent="0.35">
      <c r="A42" t="s">
        <v>38</v>
      </c>
      <c r="C42" s="61" t="str">
        <f>Результаты!B2</f>
        <v>ВПК младшие</v>
      </c>
    </row>
    <row r="43" spans="1:3" x14ac:dyDescent="0.3">
      <c r="B43" s="60" t="s">
        <v>45</v>
      </c>
      <c r="C43" t="s">
        <v>50</v>
      </c>
    </row>
    <row r="44" spans="1:3" x14ac:dyDescent="0.3">
      <c r="B44" s="63" t="s">
        <v>46</v>
      </c>
    </row>
    <row r="45" spans="1:3" x14ac:dyDescent="0.3">
      <c r="B45" s="60" t="s">
        <v>39</v>
      </c>
    </row>
    <row r="46" spans="1:3" x14ac:dyDescent="0.3">
      <c r="B46" s="60" t="s">
        <v>40</v>
      </c>
    </row>
    <row r="47" spans="1:3" x14ac:dyDescent="0.3">
      <c r="B47" s="60" t="s">
        <v>41</v>
      </c>
    </row>
    <row r="49" spans="2:3" x14ac:dyDescent="0.3">
      <c r="B49" s="63" t="s">
        <v>47</v>
      </c>
    </row>
    <row r="50" spans="2:3" x14ac:dyDescent="0.3">
      <c r="B50" s="60" t="s">
        <v>39</v>
      </c>
    </row>
    <row r="51" spans="2:3" x14ac:dyDescent="0.3">
      <c r="B51" s="60" t="s">
        <v>40</v>
      </c>
    </row>
    <row r="52" spans="2:3" x14ac:dyDescent="0.3">
      <c r="B52" s="60" t="s">
        <v>41</v>
      </c>
    </row>
    <row r="54" spans="2:3" x14ac:dyDescent="0.3">
      <c r="B54" s="60" t="s">
        <v>45</v>
      </c>
      <c r="C54" t="s">
        <v>49</v>
      </c>
    </row>
    <row r="55" spans="2:3" x14ac:dyDescent="0.3">
      <c r="B55" s="63" t="s">
        <v>46</v>
      </c>
    </row>
    <row r="56" spans="2:3" x14ac:dyDescent="0.3">
      <c r="B56" s="60" t="s">
        <v>39</v>
      </c>
    </row>
    <row r="57" spans="2:3" x14ac:dyDescent="0.3">
      <c r="B57" s="60" t="s">
        <v>40</v>
      </c>
    </row>
    <row r="58" spans="2:3" x14ac:dyDescent="0.3">
      <c r="B58" s="60" t="s">
        <v>41</v>
      </c>
    </row>
    <row r="60" spans="2:3" x14ac:dyDescent="0.3">
      <c r="B60" s="63" t="s">
        <v>47</v>
      </c>
    </row>
    <row r="61" spans="2:3" x14ac:dyDescent="0.3">
      <c r="B61" s="60" t="s">
        <v>39</v>
      </c>
    </row>
    <row r="62" spans="2:3" x14ac:dyDescent="0.3">
      <c r="B62" s="60" t="s">
        <v>40</v>
      </c>
    </row>
    <row r="63" spans="2:3" x14ac:dyDescent="0.3">
      <c r="B63" s="60" t="s">
        <v>41</v>
      </c>
    </row>
    <row r="65" spans="2:2" x14ac:dyDescent="0.3">
      <c r="B65" s="60" t="s">
        <v>48</v>
      </c>
    </row>
    <row r="66" spans="2:2" x14ac:dyDescent="0.3">
      <c r="B66" s="60" t="s">
        <v>39</v>
      </c>
    </row>
    <row r="67" spans="2:2" x14ac:dyDescent="0.3">
      <c r="B67" s="60" t="s">
        <v>40</v>
      </c>
    </row>
    <row r="68" spans="2:2" x14ac:dyDescent="0.3">
      <c r="B68" s="60" t="s">
        <v>41</v>
      </c>
    </row>
  </sheetData>
  <mergeCells count="4">
    <mergeCell ref="C2:F2"/>
    <mergeCell ref="C7:F7"/>
    <mergeCell ref="C12:F12"/>
    <mergeCell ref="C17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Результаты</vt:lpstr>
      <vt:lpstr>итог командный</vt:lpstr>
      <vt:lpstr> личка девушки</vt:lpstr>
      <vt:lpstr>личка юноши</vt:lpstr>
      <vt:lpstr>грамоты</vt:lpstr>
      <vt:lpstr>грамоты!Область_печати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2025-09-28T10:37:58Z</dcterms:modified>
</cp:coreProperties>
</file>